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1\3º Trimestre\Publicar\"/>
    </mc:Choice>
  </mc:AlternateContent>
  <xr:revisionPtr revIDLastSave="0" documentId="13_ncr:1_{B43409C0-BD2A-466C-A585-E5A55076B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9" l="1"/>
  <c r="H34" i="19"/>
  <c r="I34" i="19"/>
  <c r="J34" i="19"/>
  <c r="I36" i="19"/>
  <c r="G37" i="19"/>
  <c r="J37" i="19"/>
  <c r="H38" i="19"/>
  <c r="I38" i="19"/>
  <c r="J38" i="19"/>
  <c r="H39" i="19"/>
  <c r="J39" i="19"/>
  <c r="G40" i="19"/>
  <c r="H40" i="19"/>
  <c r="I40" i="19"/>
  <c r="J40" i="19"/>
  <c r="I41" i="19"/>
  <c r="J42" i="19"/>
  <c r="I44" i="19"/>
  <c r="J44" i="19"/>
  <c r="G46" i="19"/>
  <c r="J46" i="19"/>
  <c r="H47" i="19"/>
  <c r="I47" i="19"/>
  <c r="J47" i="19"/>
  <c r="I48" i="19"/>
  <c r="J48" i="19"/>
  <c r="J49" i="19"/>
  <c r="K28" i="19" l="1"/>
  <c r="J28" i="19"/>
  <c r="I28" i="19"/>
  <c r="H28" i="19"/>
  <c r="O28" i="20" l="1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I49" i="19" l="1"/>
  <c r="G47" i="19"/>
  <c r="H42" i="19"/>
  <c r="H41" i="19"/>
  <c r="G38" i="19"/>
  <c r="H35" i="19"/>
  <c r="J36" i="19" l="1"/>
  <c r="G36" i="19"/>
  <c r="H36" i="19"/>
  <c r="J45" i="19"/>
  <c r="I45" i="19"/>
  <c r="G43" i="19"/>
  <c r="H43" i="19"/>
  <c r="J43" i="19"/>
  <c r="I43" i="19"/>
  <c r="G35" i="19"/>
  <c r="I35" i="19"/>
  <c r="J35" i="19"/>
  <c r="J33" i="19"/>
  <c r="G33" i="19"/>
  <c r="I37" i="19"/>
  <c r="H37" i="19"/>
  <c r="I46" i="19"/>
  <c r="H46" i="19"/>
  <c r="G39" i="19"/>
  <c r="I39" i="19"/>
  <c r="G41" i="19"/>
  <c r="J41" i="19"/>
  <c r="H49" i="19"/>
  <c r="G49" i="19"/>
  <c r="G44" i="19"/>
  <c r="H44" i="19"/>
  <c r="H45" i="19"/>
  <c r="G45" i="19"/>
  <c r="G48" i="19"/>
  <c r="H48" i="19"/>
  <c r="G42" i="19"/>
  <c r="I42" i="19"/>
  <c r="I33" i="19"/>
  <c r="H33" i="19"/>
  <c r="L28" i="19"/>
  <c r="J50" i="19" s="1"/>
  <c r="H31" i="15"/>
  <c r="I31" i="15"/>
  <c r="G50" i="19" l="1"/>
  <c r="H50" i="19"/>
  <c r="I50" i="19"/>
  <c r="S28" i="20"/>
  <c r="R28" i="20"/>
  <c r="I27" i="21"/>
  <c r="E27" i="21"/>
  <c r="U27" i="20"/>
  <c r="V27" i="20"/>
  <c r="U26" i="20"/>
  <c r="V26" i="20"/>
  <c r="X25" i="20"/>
  <c r="U25" i="20"/>
  <c r="V25" i="20"/>
  <c r="U24" i="20"/>
  <c r="V24" i="20"/>
  <c r="T23" i="20"/>
  <c r="V23" i="20"/>
  <c r="U22" i="20"/>
  <c r="V22" i="20"/>
  <c r="U21" i="20"/>
  <c r="V21" i="20"/>
  <c r="U20" i="20"/>
  <c r="V20" i="20"/>
  <c r="D19" i="21"/>
  <c r="U19" i="20"/>
  <c r="V19" i="20"/>
  <c r="U18" i="20"/>
  <c r="V18" i="20"/>
  <c r="U17" i="20"/>
  <c r="V17" i="20"/>
  <c r="W16" i="20"/>
  <c r="V16" i="20"/>
  <c r="T15" i="20"/>
  <c r="V15" i="20"/>
  <c r="U14" i="20"/>
  <c r="V14" i="20"/>
  <c r="U13" i="20"/>
  <c r="V13" i="20"/>
  <c r="U12" i="20"/>
  <c r="V12" i="20"/>
  <c r="V11" i="20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Y27" i="20"/>
  <c r="Z26" i="20"/>
  <c r="Z25" i="20"/>
  <c r="Z21" i="20"/>
  <c r="Y19" i="20"/>
  <c r="Z17" i="20"/>
  <c r="Z13" i="20"/>
  <c r="Y11" i="20"/>
  <c r="V31" i="13"/>
  <c r="Q31" i="13"/>
  <c r="L31" i="13"/>
  <c r="G31" i="13"/>
  <c r="U31" i="13"/>
  <c r="P31" i="13"/>
  <c r="K31" i="13"/>
  <c r="F31" i="13"/>
  <c r="O31" i="13"/>
  <c r="J31" i="13"/>
  <c r="E31" i="13"/>
  <c r="S31" i="13"/>
  <c r="N31" i="13"/>
  <c r="I31" i="13"/>
  <c r="D31" i="13"/>
  <c r="V30" i="13"/>
  <c r="Q30" i="13"/>
  <c r="L30" i="13"/>
  <c r="G30" i="13"/>
  <c r="K30" i="13"/>
  <c r="F30" i="13"/>
  <c r="T30" i="13"/>
  <c r="J30" i="13"/>
  <c r="N30" i="13"/>
  <c r="I30" i="13"/>
  <c r="V29" i="13"/>
  <c r="Q29" i="13"/>
  <c r="L29" i="13"/>
  <c r="G29" i="13"/>
  <c r="U29" i="13"/>
  <c r="P29" i="13"/>
  <c r="K29" i="13"/>
  <c r="F29" i="13"/>
  <c r="T29" i="13"/>
  <c r="O29" i="13"/>
  <c r="J29" i="13"/>
  <c r="E29" i="13"/>
  <c r="S29" i="13"/>
  <c r="N29" i="13"/>
  <c r="I29" i="13"/>
  <c r="D29" i="13"/>
  <c r="H29" i="13"/>
  <c r="V28" i="13"/>
  <c r="Q28" i="13"/>
  <c r="L28" i="13"/>
  <c r="G28" i="13"/>
  <c r="U28" i="13"/>
  <c r="P28" i="13"/>
  <c r="K28" i="13"/>
  <c r="F28" i="13"/>
  <c r="T28" i="13"/>
  <c r="J28" i="13"/>
  <c r="S28" i="13"/>
  <c r="I28" i="13"/>
  <c r="H28" i="13"/>
  <c r="V27" i="13"/>
  <c r="L27" i="13"/>
  <c r="G27" i="13"/>
  <c r="K27" i="13"/>
  <c r="J27" i="13"/>
  <c r="I27" i="13"/>
  <c r="V26" i="13"/>
  <c r="Q26" i="13"/>
  <c r="L26" i="13"/>
  <c r="G26" i="13"/>
  <c r="U26" i="13"/>
  <c r="K26" i="13"/>
  <c r="J26" i="13"/>
  <c r="S26" i="13"/>
  <c r="I26" i="13"/>
  <c r="V25" i="13"/>
  <c r="Q25" i="13"/>
  <c r="L25" i="13"/>
  <c r="G25" i="13"/>
  <c r="U25" i="13"/>
  <c r="K25" i="13"/>
  <c r="T25" i="13"/>
  <c r="J25" i="13"/>
  <c r="S25" i="13"/>
  <c r="N25" i="13"/>
  <c r="I25" i="13"/>
  <c r="R25" i="13"/>
  <c r="V24" i="13"/>
  <c r="Q24" i="13"/>
  <c r="L24" i="13"/>
  <c r="G24" i="13"/>
  <c r="K24" i="13"/>
  <c r="J24" i="13"/>
  <c r="E24" i="13"/>
  <c r="I24" i="13"/>
  <c r="D24" i="13"/>
  <c r="H24" i="13"/>
  <c r="C24" i="13"/>
  <c r="V23" i="13"/>
  <c r="Q23" i="13"/>
  <c r="L23" i="13"/>
  <c r="G23" i="13"/>
  <c r="U23" i="13"/>
  <c r="K23" i="13"/>
  <c r="T23" i="13"/>
  <c r="J23" i="13"/>
  <c r="I23" i="13"/>
  <c r="V22" i="13"/>
  <c r="Q22" i="13"/>
  <c r="L22" i="13"/>
  <c r="U22" i="13"/>
  <c r="K22" i="13"/>
  <c r="T22" i="13"/>
  <c r="J22" i="13"/>
  <c r="S22" i="13"/>
  <c r="I22" i="13"/>
  <c r="H22" i="13"/>
  <c r="V21" i="13"/>
  <c r="Q21" i="13"/>
  <c r="L21" i="13"/>
  <c r="G21" i="13"/>
  <c r="U21" i="13"/>
  <c r="P21" i="13"/>
  <c r="K21" i="13"/>
  <c r="T21" i="13"/>
  <c r="O21" i="13"/>
  <c r="J21" i="13"/>
  <c r="S21" i="13"/>
  <c r="N21" i="13"/>
  <c r="I21" i="13"/>
  <c r="R21" i="13"/>
  <c r="M21" i="13"/>
  <c r="H21" i="13"/>
  <c r="V20" i="13"/>
  <c r="Q20" i="13"/>
  <c r="L20" i="13"/>
  <c r="G20" i="13"/>
  <c r="U20" i="13"/>
  <c r="P20" i="13"/>
  <c r="K20" i="13"/>
  <c r="F20" i="13"/>
  <c r="J20" i="13"/>
  <c r="E20" i="13"/>
  <c r="I20" i="13"/>
  <c r="D20" i="13"/>
  <c r="H20" i="13"/>
  <c r="C20" i="13"/>
  <c r="V19" i="13"/>
  <c r="Q19" i="13"/>
  <c r="L19" i="13"/>
  <c r="G19" i="13"/>
  <c r="U19" i="13"/>
  <c r="K19" i="13"/>
  <c r="T19" i="13"/>
  <c r="J19" i="13"/>
  <c r="S19" i="13"/>
  <c r="N19" i="13"/>
  <c r="I19" i="13"/>
  <c r="V18" i="13"/>
  <c r="Q18" i="13"/>
  <c r="L18" i="13"/>
  <c r="G18" i="13"/>
  <c r="U18" i="13"/>
  <c r="K18" i="13"/>
  <c r="J18" i="13"/>
  <c r="S18" i="13"/>
  <c r="N18" i="13"/>
  <c r="I18" i="13"/>
  <c r="H18" i="13"/>
  <c r="V17" i="13"/>
  <c r="Q17" i="13"/>
  <c r="L17" i="13"/>
  <c r="G17" i="13"/>
  <c r="U17" i="13"/>
  <c r="K17" i="13"/>
  <c r="T17" i="13"/>
  <c r="O17" i="13"/>
  <c r="J17" i="13"/>
  <c r="S17" i="13"/>
  <c r="N17" i="13"/>
  <c r="I17" i="13"/>
  <c r="M17" i="13"/>
  <c r="H17" i="13"/>
  <c r="V16" i="13"/>
  <c r="Q16" i="13"/>
  <c r="L16" i="13"/>
  <c r="G16" i="13"/>
  <c r="U16" i="13"/>
  <c r="K16" i="13"/>
  <c r="F16" i="13"/>
  <c r="J16" i="13"/>
  <c r="E16" i="13"/>
  <c r="S16" i="13"/>
  <c r="N16" i="13"/>
  <c r="I16" i="13"/>
  <c r="D16" i="13"/>
  <c r="H16" i="13"/>
  <c r="C16" i="13"/>
  <c r="L15" i="13"/>
  <c r="K15" i="13"/>
  <c r="J15" i="13"/>
  <c r="K28" i="6"/>
  <c r="C28" i="6"/>
  <c r="AO28" i="5"/>
  <c r="AG28" i="5"/>
  <c r="Y28" i="5"/>
  <c r="Q28" i="5"/>
  <c r="I28" i="5"/>
  <c r="T28" i="4"/>
  <c r="L28" i="4"/>
  <c r="D28" i="4"/>
  <c r="R28" i="3"/>
  <c r="Q28" i="3"/>
  <c r="P28" i="3"/>
  <c r="O28" i="3"/>
  <c r="N28" i="3"/>
  <c r="M28" i="3"/>
  <c r="J28" i="3"/>
  <c r="I28" i="3"/>
  <c r="G28" i="3"/>
  <c r="F28" i="3"/>
  <c r="E28" i="3"/>
  <c r="C28" i="3"/>
  <c r="C29" i="2"/>
  <c r="D28" i="13" l="1"/>
  <c r="U30" i="13"/>
  <c r="F24" i="13"/>
  <c r="M25" i="13"/>
  <c r="C28" i="13"/>
  <c r="E28" i="13"/>
  <c r="P30" i="13"/>
  <c r="T31" i="13"/>
  <c r="K28" i="3"/>
  <c r="Q27" i="13"/>
  <c r="D26" i="13"/>
  <c r="F18" i="13"/>
  <c r="H28" i="3"/>
  <c r="R26" i="13"/>
  <c r="R17" i="13"/>
  <c r="H23" i="13"/>
  <c r="H31" i="13"/>
  <c r="D28" i="3"/>
  <c r="J28" i="4"/>
  <c r="R28" i="4"/>
  <c r="F28" i="5"/>
  <c r="N28" i="5"/>
  <c r="V28" i="5"/>
  <c r="AD28" i="5"/>
  <c r="AL28" i="5"/>
  <c r="AT28" i="5"/>
  <c r="J28" i="6"/>
  <c r="U27" i="13"/>
  <c r="S30" i="13"/>
  <c r="P18" i="13"/>
  <c r="R31" i="13"/>
  <c r="T15" i="13"/>
  <c r="L28" i="3"/>
  <c r="S15" i="13"/>
  <c r="E28" i="5"/>
  <c r="M28" i="5"/>
  <c r="U28" i="5"/>
  <c r="AC28" i="5"/>
  <c r="AK28" i="5"/>
  <c r="AS28" i="5"/>
  <c r="D25" i="13"/>
  <c r="N26" i="13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R15" i="13"/>
  <c r="R19" i="13"/>
  <c r="R23" i="13"/>
  <c r="H26" i="13"/>
  <c r="R27" i="13"/>
  <c r="T27" i="13"/>
  <c r="H28" i="6"/>
  <c r="S23" i="13"/>
  <c r="S27" i="13"/>
  <c r="D28" i="5"/>
  <c r="L28" i="5"/>
  <c r="T28" i="5"/>
  <c r="AB28" i="5"/>
  <c r="AJ28" i="5"/>
  <c r="AR28" i="5"/>
  <c r="R18" i="13"/>
  <c r="R22" i="13"/>
  <c r="F28" i="6"/>
  <c r="N28" i="6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49" i="19"/>
  <c r="G27" i="19"/>
  <c r="T16" i="13"/>
  <c r="H25" i="13"/>
  <c r="R30" i="13"/>
  <c r="F28" i="4"/>
  <c r="N28" i="4"/>
  <c r="V28" i="4"/>
  <c r="J28" i="5"/>
  <c r="R28" i="5"/>
  <c r="Z28" i="5"/>
  <c r="AH28" i="5"/>
  <c r="AP28" i="5"/>
  <c r="I32" i="12"/>
  <c r="I32" i="13" s="1"/>
  <c r="T26" i="13"/>
  <c r="U24" i="13"/>
  <c r="O25" i="13"/>
  <c r="AA28" i="5"/>
  <c r="AI28" i="5"/>
  <c r="AQ28" i="5"/>
  <c r="D18" i="13"/>
  <c r="D30" i="13"/>
  <c r="D21" i="13"/>
  <c r="E28" i="4"/>
  <c r="M28" i="4"/>
  <c r="U28" i="4"/>
  <c r="G28" i="5"/>
  <c r="O28" i="5"/>
  <c r="W28" i="5"/>
  <c r="AE28" i="5"/>
  <c r="AM28" i="5"/>
  <c r="P25" i="13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H15" i="13"/>
  <c r="R16" i="13"/>
  <c r="H19" i="13"/>
  <c r="R20" i="13"/>
  <c r="R24" i="13"/>
  <c r="H27" i="13"/>
  <c r="R28" i="13"/>
  <c r="F17" i="13"/>
  <c r="T20" i="13"/>
  <c r="F21" i="13"/>
  <c r="P22" i="13"/>
  <c r="T24" i="13"/>
  <c r="F25" i="13"/>
  <c r="P26" i="13"/>
  <c r="H30" i="13"/>
  <c r="G32" i="12"/>
  <c r="O32" i="12"/>
  <c r="W32" i="12"/>
  <c r="AE32" i="12"/>
  <c r="I31" i="14"/>
  <c r="Q31" i="14"/>
  <c r="Y31" i="14"/>
  <c r="AG31" i="14"/>
  <c r="Q32" i="12"/>
  <c r="Y32" i="12"/>
  <c r="S20" i="13"/>
  <c r="S24" i="13"/>
  <c r="C31" i="14"/>
  <c r="K31" i="14"/>
  <c r="S31" i="14"/>
  <c r="AA31" i="14"/>
  <c r="AI31" i="14"/>
  <c r="T18" i="13"/>
  <c r="R29" i="13"/>
  <c r="D28" i="7"/>
  <c r="L28" i="7"/>
  <c r="T28" i="7"/>
  <c r="C29" i="8"/>
  <c r="K29" i="8"/>
  <c r="S29" i="8"/>
  <c r="F29" i="9"/>
  <c r="N29" i="9"/>
  <c r="C15" i="13"/>
  <c r="M16" i="13"/>
  <c r="C19" i="13"/>
  <c r="M20" i="13"/>
  <c r="C23" i="13"/>
  <c r="M24" i="13"/>
  <c r="C27" i="13"/>
  <c r="M28" i="13"/>
  <c r="C31" i="13"/>
  <c r="E29" i="8"/>
  <c r="M29" i="8"/>
  <c r="U29" i="8"/>
  <c r="H29" i="9"/>
  <c r="P29" i="9"/>
  <c r="O16" i="13"/>
  <c r="E19" i="13"/>
  <c r="O20" i="13"/>
  <c r="E23" i="13"/>
  <c r="O24" i="13"/>
  <c r="E27" i="13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D15" i="13"/>
  <c r="AF32" i="12"/>
  <c r="D19" i="13"/>
  <c r="N20" i="13"/>
  <c r="D23" i="13"/>
  <c r="N24" i="13"/>
  <c r="D27" i="13"/>
  <c r="N28" i="13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P16" i="13"/>
  <c r="F19" i="13"/>
  <c r="F23" i="13"/>
  <c r="P24" i="13"/>
  <c r="F27" i="13"/>
  <c r="P17" i="13"/>
  <c r="O28" i="13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C18" i="13"/>
  <c r="M19" i="13"/>
  <c r="C22" i="13"/>
  <c r="M23" i="13"/>
  <c r="C26" i="13"/>
  <c r="M27" i="13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C17" i="13"/>
  <c r="M18" i="13"/>
  <c r="E18" i="13"/>
  <c r="O19" i="13"/>
  <c r="C21" i="13"/>
  <c r="M22" i="13"/>
  <c r="E22" i="13"/>
  <c r="O23" i="13"/>
  <c r="C25" i="13"/>
  <c r="M26" i="13"/>
  <c r="E26" i="13"/>
  <c r="O27" i="13"/>
  <c r="C29" i="13"/>
  <c r="M30" i="13"/>
  <c r="E30" i="13"/>
  <c r="H28" i="17"/>
  <c r="P28" i="17"/>
  <c r="X16" i="20"/>
  <c r="C28" i="22"/>
  <c r="D54" i="24"/>
  <c r="K41" i="24"/>
  <c r="D16" i="24" s="1"/>
  <c r="K49" i="24"/>
  <c r="D24" i="24" s="1"/>
  <c r="Y28" i="7"/>
  <c r="AG28" i="7"/>
  <c r="J28" i="7"/>
  <c r="R28" i="7"/>
  <c r="Z28" i="7"/>
  <c r="AH28" i="7"/>
  <c r="E28" i="10"/>
  <c r="D28" i="11"/>
  <c r="E17" i="13"/>
  <c r="O18" i="13"/>
  <c r="E21" i="13"/>
  <c r="O22" i="13"/>
  <c r="G22" i="13"/>
  <c r="E25" i="13"/>
  <c r="O26" i="13"/>
  <c r="O30" i="13"/>
  <c r="C27" i="16"/>
  <c r="J28" i="17"/>
  <c r="D12" i="18"/>
  <c r="E13" i="18"/>
  <c r="D20" i="18"/>
  <c r="E21" i="18"/>
  <c r="T28" i="20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V32" i="13" s="1"/>
  <c r="D22" i="13"/>
  <c r="N23" i="13"/>
  <c r="N27" i="13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8" i="22"/>
  <c r="K37" i="24"/>
  <c r="E12" i="24" s="1"/>
  <c r="K45" i="24"/>
  <c r="E20" i="24" s="1"/>
  <c r="K53" i="24"/>
  <c r="G28" i="24" s="1"/>
  <c r="I28" i="6"/>
  <c r="E28" i="7"/>
  <c r="M28" i="7"/>
  <c r="U28" i="7"/>
  <c r="AC28" i="7"/>
  <c r="H28" i="10"/>
  <c r="L32" i="12"/>
  <c r="P15" i="13"/>
  <c r="AB32" i="12"/>
  <c r="D17" i="13"/>
  <c r="P19" i="13"/>
  <c r="N22" i="13"/>
  <c r="F22" i="13"/>
  <c r="P23" i="13"/>
  <c r="F26" i="13"/>
  <c r="P27" i="13"/>
  <c r="F31" i="14"/>
  <c r="N31" i="14"/>
  <c r="V31" i="14"/>
  <c r="AD31" i="14"/>
  <c r="E28" i="17"/>
  <c r="M28" i="17"/>
  <c r="D17" i="18"/>
  <c r="E18" i="18"/>
  <c r="D25" i="18"/>
  <c r="E26" i="18"/>
  <c r="G16" i="21"/>
  <c r="E23" i="21"/>
  <c r="U23" i="20"/>
  <c r="H25" i="21"/>
  <c r="D28" i="19"/>
  <c r="D50" i="19" s="1"/>
  <c r="C28" i="19"/>
  <c r="E28" i="19"/>
  <c r="E50" i="19" s="1"/>
  <c r="F28" i="19"/>
  <c r="F50" i="19" s="1"/>
  <c r="F31" i="15"/>
  <c r="G31" i="15"/>
  <c r="J31" i="15"/>
  <c r="D31" i="15"/>
  <c r="E31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8" i="22"/>
  <c r="K43" i="24"/>
  <c r="G18" i="24" s="1"/>
  <c r="K51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T24" i="20"/>
  <c r="E25" i="21"/>
  <c r="W25" i="20"/>
  <c r="F26" i="21"/>
  <c r="H27" i="21"/>
  <c r="C54" i="24"/>
  <c r="K42" i="24"/>
  <c r="D17" i="24" s="1"/>
  <c r="K50" i="24"/>
  <c r="G25" i="24" s="1"/>
  <c r="G11" i="21"/>
  <c r="I12" i="21"/>
  <c r="I13" i="21"/>
  <c r="X14" i="20"/>
  <c r="D15" i="21"/>
  <c r="E16" i="21"/>
  <c r="T16" i="20"/>
  <c r="E17" i="21"/>
  <c r="F18" i="21"/>
  <c r="H19" i="21"/>
  <c r="W20" i="20"/>
  <c r="F24" i="21"/>
  <c r="E23" i="18"/>
  <c r="H11" i="21"/>
  <c r="W12" i="20"/>
  <c r="X13" i="20"/>
  <c r="C14" i="21"/>
  <c r="E15" i="21"/>
  <c r="U15" i="20"/>
  <c r="F16" i="21"/>
  <c r="F17" i="21"/>
  <c r="G18" i="21"/>
  <c r="I19" i="21"/>
  <c r="C21" i="21"/>
  <c r="D22" i="21"/>
  <c r="G25" i="21"/>
  <c r="X27" i="20"/>
  <c r="D28" i="22"/>
  <c r="E28" i="22"/>
  <c r="E54" i="24"/>
  <c r="K40" i="24"/>
  <c r="E15" i="24" s="1"/>
  <c r="K48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K39" i="24"/>
  <c r="D14" i="24" s="1"/>
  <c r="K47" i="24"/>
  <c r="E22" i="24" s="1"/>
  <c r="D24" i="18"/>
  <c r="X11" i="20"/>
  <c r="D12" i="21"/>
  <c r="D13" i="21"/>
  <c r="G15" i="21"/>
  <c r="H16" i="21"/>
  <c r="H17" i="21"/>
  <c r="E20" i="21"/>
  <c r="T20" i="20"/>
  <c r="E21" i="21"/>
  <c r="W21" i="20"/>
  <c r="F22" i="21"/>
  <c r="H23" i="21"/>
  <c r="I24" i="21"/>
  <c r="I25" i="21"/>
  <c r="X26" i="20"/>
  <c r="D27" i="21"/>
  <c r="F28" i="22"/>
  <c r="G54" i="24"/>
  <c r="K38" i="24"/>
  <c r="G13" i="24" s="1"/>
  <c r="K46" i="24"/>
  <c r="G21" i="24" s="1"/>
  <c r="E12" i="21"/>
  <c r="T12" i="20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8" i="22"/>
  <c r="J54" i="24"/>
  <c r="K44" i="24"/>
  <c r="C19" i="24" s="1"/>
  <c r="K52" i="24"/>
  <c r="D27" i="24" s="1"/>
  <c r="M29" i="13"/>
  <c r="C32" i="12"/>
  <c r="K32" i="12"/>
  <c r="S32" i="12"/>
  <c r="K32" i="13" s="1"/>
  <c r="E15" i="13"/>
  <c r="M15" i="13"/>
  <c r="U15" i="13"/>
  <c r="F24" i="24"/>
  <c r="D32" i="12"/>
  <c r="T32" i="12"/>
  <c r="F15" i="13"/>
  <c r="N15" i="13"/>
  <c r="V15" i="13"/>
  <c r="G15" i="13"/>
  <c r="O15" i="13"/>
  <c r="E24" i="24"/>
  <c r="C24" i="24"/>
  <c r="F32" i="12"/>
  <c r="N32" i="12"/>
  <c r="J32" i="13" s="1"/>
  <c r="C30" i="13"/>
  <c r="M31" i="13"/>
  <c r="I15" i="13"/>
  <c r="Q15" i="13"/>
  <c r="F14" i="24"/>
  <c r="H32" i="12"/>
  <c r="P32" i="12"/>
  <c r="X32" i="12"/>
  <c r="L32" i="13" s="1"/>
  <c r="U28" i="20"/>
  <c r="D11" i="18"/>
  <c r="C14" i="18"/>
  <c r="D19" i="18"/>
  <c r="C22" i="18"/>
  <c r="Z11" i="20"/>
  <c r="Y16" i="20"/>
  <c r="T17" i="20"/>
  <c r="W18" i="20"/>
  <c r="Z19" i="20"/>
  <c r="Y24" i="20"/>
  <c r="T25" i="20"/>
  <c r="W26" i="20"/>
  <c r="Z27" i="20"/>
  <c r="C11" i="21"/>
  <c r="C17" i="18"/>
  <c r="C25" i="18"/>
  <c r="Y13" i="20"/>
  <c r="T14" i="20"/>
  <c r="W15" i="20"/>
  <c r="Y21" i="20"/>
  <c r="T22" i="20"/>
  <c r="W23" i="20"/>
  <c r="C28" i="20"/>
  <c r="V28" i="20" s="1"/>
  <c r="G28" i="21"/>
  <c r="D11" i="21"/>
  <c r="C12" i="18"/>
  <c r="C20" i="18"/>
  <c r="T11" i="20"/>
  <c r="Y18" i="20"/>
  <c r="T19" i="20"/>
  <c r="Y26" i="20"/>
  <c r="T27" i="20"/>
  <c r="H28" i="21"/>
  <c r="E11" i="21"/>
  <c r="C15" i="18"/>
  <c r="C23" i="18"/>
  <c r="U11" i="20"/>
  <c r="Y15" i="20"/>
  <c r="Y23" i="20"/>
  <c r="F54" i="24"/>
  <c r="C10" i="18"/>
  <c r="C18" i="18"/>
  <c r="C26" i="18"/>
  <c r="Y12" i="20"/>
  <c r="T13" i="20"/>
  <c r="W14" i="20"/>
  <c r="U16" i="20"/>
  <c r="Y20" i="20"/>
  <c r="T21" i="20"/>
  <c r="W22" i="20"/>
  <c r="C31" i="15"/>
  <c r="D10" i="18"/>
  <c r="C13" i="18"/>
  <c r="C21" i="18"/>
  <c r="W11" i="20"/>
  <c r="Y17" i="20"/>
  <c r="T18" i="20"/>
  <c r="W19" i="20"/>
  <c r="Y25" i="20"/>
  <c r="T26" i="20"/>
  <c r="W27" i="20"/>
  <c r="I54" i="24"/>
  <c r="E10" i="18"/>
  <c r="C16" i="18"/>
  <c r="Y14" i="20"/>
  <c r="Y22" i="20"/>
  <c r="E14" i="24" l="1"/>
  <c r="G24" i="24"/>
  <c r="U32" i="13"/>
  <c r="C15" i="24"/>
  <c r="F20" i="24"/>
  <c r="C20" i="24"/>
  <c r="G20" i="24"/>
  <c r="D20" i="24"/>
  <c r="H32" i="13"/>
  <c r="E16" i="24"/>
  <c r="G32" i="13"/>
  <c r="F32" i="13"/>
  <c r="M32" i="13"/>
  <c r="G14" i="24"/>
  <c r="F16" i="24"/>
  <c r="F27" i="24"/>
  <c r="D32" i="13"/>
  <c r="Q32" i="13"/>
  <c r="G16" i="24"/>
  <c r="C14" i="24"/>
  <c r="C16" i="24"/>
  <c r="C32" i="13"/>
  <c r="F13" i="24"/>
  <c r="E26" i="24"/>
  <c r="E27" i="24"/>
  <c r="R32" i="13"/>
  <c r="G27" i="24"/>
  <c r="C18" i="24"/>
  <c r="T32" i="13"/>
  <c r="D18" i="24"/>
  <c r="E18" i="24"/>
  <c r="S32" i="13"/>
  <c r="C27" i="24"/>
  <c r="F18" i="24"/>
  <c r="E32" i="13"/>
  <c r="F25" i="24"/>
  <c r="E27" i="18"/>
  <c r="P32" i="13"/>
  <c r="D15" i="24"/>
  <c r="O32" i="13"/>
  <c r="N32" i="13"/>
  <c r="D23" i="24"/>
  <c r="C25" i="24"/>
  <c r="E23" i="24"/>
  <c r="G23" i="24"/>
  <c r="D25" i="24"/>
  <c r="K54" i="24"/>
  <c r="C29" i="24" s="1"/>
  <c r="C23" i="24"/>
  <c r="E25" i="24"/>
  <c r="F15" i="24"/>
  <c r="C26" i="24"/>
  <c r="G15" i="24"/>
  <c r="D26" i="24"/>
  <c r="C13" i="24"/>
  <c r="G26" i="24"/>
  <c r="D13" i="24"/>
  <c r="E13" i="24"/>
  <c r="C50" i="19"/>
  <c r="G28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H24" i="24"/>
  <c r="Z28" i="20"/>
  <c r="Y28" i="20"/>
  <c r="X28" i="20"/>
  <c r="W28" i="20"/>
  <c r="H20" i="24" l="1"/>
  <c r="H16" i="24"/>
  <c r="H14" i="24"/>
  <c r="H27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<sst xmlns="http://schemas.openxmlformats.org/spreadsheetml/2006/main" count="1038" uniqueCount="267">
  <si>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</si>
  <si>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</si>
  <si>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</si>
  <si>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</si>
  <si>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</si>
  <si>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</si>
  <si>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</si>
  <si>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</si>
  <si>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</si>
  <si>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</si>
  <si>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</si>
  <si>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</si>
  <si>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</si>
  <si>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</si>
  <si>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</si>
  <si>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</si>
  <si>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</si>
  <si>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</si>
  <si>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</si>
  <si>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</si>
  <si>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</si>
  <si>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</si>
  <si>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</si>
  <si>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</si>
  <si>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</si>
  <si>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</si>
  <si>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</si>
  <si>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</si>
  <si>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</si>
  <si>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</si>
  <si>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</si>
  <si>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</si>
  <si>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</si>
  <si>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</si>
  <si>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</si>
  <si>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</si>
  <si>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</si>
  <si>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</si>
  <si>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</si>
  <si>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</si>
  <si>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</si>
  <si>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</si>
  <si>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</si>
  <si>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</si>
  <si>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</si>
  <si>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</si>
  <si>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</si>
  <si>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</si>
  <si>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</si>
  <si>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</si>
  <si>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</si>
  <si>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</si>
  <si>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</si>
  <si>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</si>
  <si>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</si>
  <si>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</si>
  <si>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</si>
  <si>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</si>
  <si>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</si>
  <si>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</si>
  <si>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</si>
  <si>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</si>
  <si>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</si>
  <si>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</si>
  <si>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</si>
  <si>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</si>
  <si>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</si>
  <si>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</si>
  <si>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</si>
  <si>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</si>
  <si>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</si>
  <si>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</si>
  <si>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</si>
  <si>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</si>
  <si>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</si>
  <si>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</si>
  <si>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</si>
  <si>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</si>
  <si>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</si>
  <si>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</si>
  <si>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</si>
  <si>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</si>
  <si>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</si>
  <si>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</si>
  <si>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</si>
  <si>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</si>
  <si>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</si>
  <si>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</si>
  <si>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</si>
  <si>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</si>
  <si>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</si>
  <si>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</si>
  <si>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</si>
  <si>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</si>
  <si>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</si>
  <si>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</si>
  <si>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</si>
  <si>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</si>
  <si>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</si>
  <si>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</si>
  <si>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</si>
  <si>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</si>
  <si>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</si>
  <si>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</si>
  <si>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</si>
  <si>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</si>
  <si>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</si>
  <si>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</si>
  <si>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</si>
  <si>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</si>
  <si>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</si>
  <si>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</si>
  <si>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</si>
  <si>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</si>
  <si>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</si>
  <si>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</si>
  <si>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</si>
  <si>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</si>
  <si>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</si>
  <si>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</si>
  <si>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</si>
  <si>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</si>
  <si>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</si>
  <si>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</si>
  <si>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</si>
  <si>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</si>
  <si>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</si>
  <si>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</si>
  <si>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</si>
  <si>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</si>
  <si>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</si>
  <si>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</si>
  <si>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</si>
  <si>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</si>
  <si>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</si>
  <si>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</si>
  <si>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</si>
  <si>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</si>
  <si>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</si>
  <si>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</si>
  <si>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</si>
  <si>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</si>
  <si>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</si>
  <si>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</si>
  <si>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</si>
  <si>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</si>
  <si>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</si>
  <si>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</si>
  <si>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</si>
  <si>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</si>
  <si>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</si>
  <si>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</si>
  <si>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</si>
  <si>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</si>
  <si>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</si>
  <si>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</si>
  <si>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</si>
  <si>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</si>
  <si>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</si>
  <si>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</si>
  <si>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</si>
  <si>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</si>
  <si>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</si>
  <si>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</si>
  <si>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</si>
  <si>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</si>
  <si>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</si>
  <si>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</si>
  <si>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</si>
  <si>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</si>
  <si>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</si>
  <si>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</si>
  <si>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</si>
  <si>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</si>
  <si>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</si>
  <si>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</si>
  <si>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</si>
  <si>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</si>
  <si>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</si>
  <si>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</si>
  <si>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</si>
  <si>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</si>
  <si>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</si>
  <si>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</si>
  <si>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</si>
  <si>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</si>
  <si>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</si>
  <si>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</si>
  <si>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</si>
  <si>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</si>
  <si>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</si>
  <si>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</si>
  <si>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</si>
  <si>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</si>
  <si>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</si>
  <si>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</si>
  <si>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</si>
  <si>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</si>
  <si>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</si>
  <si>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</si>
  <si>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</si>
  <si>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</si>
  <si>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</si>
  <si>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</si>
  <si>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</si>
  <si>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</si>
  <si>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</si>
  <si>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</si>
  <si>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</si>
  <si>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</si>
  <si>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</si>
  <si>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</si>
  <si>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</si>
  <si>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</si>
  <si>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</si>
  <si>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</si>
  <si>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</si>
  <si>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</si>
  <si>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</si>
  <si>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</si>
  <si>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</si>
  <si>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</si>
  <si>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</si>
  <si>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</si>
  <si>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</si>
  <si>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</si>
  <si>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</si>
  <si>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</si>
  <si>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</si>
  <si>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</si>
  <si>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</si>
  <si>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</si>
  <si>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</si>
  <si>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</si>
  <si>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</si>
  <si>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</si>
  <si>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</si>
  <si>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</si>
  <si>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</si>
  <si>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</si>
  <si>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</si>
  <si>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</si>
  <si>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</si>
  <si>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</si>
  <si>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</si>
  <si>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</si>
  <si>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</si>
  <si>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</si>
  <si>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</si>
  <si>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</si>
  <si>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</si>
  <si>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</si>
  <si>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</si>
  <si>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</si>
  <si>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</si>
  <si>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</si>
  <si>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</si>
  <si>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</si>
  <si>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</si>
  <si>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</si>
  <si>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</si>
  <si>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</si>
  <si>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</si>
  <si>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</si>
  <si>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</si>
  <si>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</si>
  <si>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Población provisional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</si>
</sst>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0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Border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12" fillId="0" borderId="0" xfId="0" applyFont="1" applyFill="1" applyBorder="1" applyAlignment="1"/>
    <xf numFmtId="0" fontId="6" fillId="0" borderId="0" xfId="0" applyFont="1" applyBorder="1"/>
    <xf numFmtId="0" fontId="5" fillId="0" borderId="0" xfId="2" applyFont="1" applyBorder="1" applyAlignment="1">
      <alignment horizontal="left" wrapText="1"/>
    </xf>
    <xf numFmtId="164" fontId="5" fillId="0" borderId="0" xfId="0" applyNumberFormat="1" applyFont="1" applyBorder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5" xfId="0" applyFont="1" applyFill="1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9" fillId="5" borderId="2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209551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189580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1:11" ht="44.25" customHeight="1" thickBot="1" x14ac:dyDescent="0.25">
      <c r="A9" s="14"/>
      <c r="B9" s="15"/>
      <c r="C9" s="73" t="s">
        <v>130</v>
      </c>
      <c r="D9" s="73"/>
      <c r="E9" s="83"/>
      <c r="F9" s="76" t="s">
        <v>129</v>
      </c>
      <c r="G9" s="73"/>
      <c r="H9" s="83"/>
      <c r="I9" s="76" t="s">
        <v>132</v>
      </c>
      <c r="J9" s="73"/>
      <c r="K9" s="83"/>
    </row>
    <row r="10" spans="1:11" ht="42" customHeight="1" thickBot="1" x14ac:dyDescent="0.25">
      <c r="A10" s="14"/>
      <c r="B10" s="11"/>
      <c r="C10" s="17" t="s">
        <v>133</v>
      </c>
      <c r="D10" s="18" t="s">
        <v>134</v>
      </c>
      <c r="E10" s="18" t="s">
        <v>52</v>
      </c>
      <c r="F10" s="18" t="s">
        <v>133</v>
      </c>
      <c r="G10" s="18" t="s">
        <v>134</v>
      </c>
      <c r="H10" s="18" t="s">
        <v>52</v>
      </c>
      <c r="I10" s="18" t="s">
        <v>133</v>
      </c>
      <c r="J10" s="18" t="s">
        <v>134</v>
      </c>
      <c r="K10" s="18" t="s">
        <v>52</v>
      </c>
    </row>
    <row r="11" spans="1:11" ht="20.100000000000001" customHeight="1" thickBot="1" x14ac:dyDescent="0.25">
      <c r="B11" s="3" t="s">
        <v>22</v>
      </c>
      <c r="C11" s="19">
        <v>3</v>
      </c>
      <c r="D11" s="19">
        <v>0</v>
      </c>
      <c r="E11" s="19">
        <v>3</v>
      </c>
      <c r="F11" s="19">
        <v>4</v>
      </c>
      <c r="G11" s="19">
        <v>1</v>
      </c>
      <c r="H11" s="19">
        <v>5</v>
      </c>
      <c r="I11" s="19">
        <v>7</v>
      </c>
      <c r="J11" s="19">
        <v>1</v>
      </c>
      <c r="K11" s="19">
        <v>8</v>
      </c>
    </row>
    <row r="12" spans="1:11" ht="20.100000000000001" customHeight="1" thickBot="1" x14ac:dyDescent="0.25">
      <c r="B12" s="4" t="s">
        <v>23</v>
      </c>
      <c r="C12" s="20">
        <v>0</v>
      </c>
      <c r="D12" s="20">
        <v>0</v>
      </c>
      <c r="E12" s="20">
        <v>0</v>
      </c>
      <c r="F12" s="20">
        <v>5</v>
      </c>
      <c r="G12" s="20">
        <v>0</v>
      </c>
      <c r="H12" s="20">
        <v>5</v>
      </c>
      <c r="I12" s="20">
        <v>5</v>
      </c>
      <c r="J12" s="20">
        <v>0</v>
      </c>
      <c r="K12" s="20">
        <v>5</v>
      </c>
    </row>
    <row r="13" spans="1:11" ht="20.100000000000001" customHeight="1" thickBot="1" x14ac:dyDescent="0.25">
      <c r="B13" s="4" t="s">
        <v>24</v>
      </c>
      <c r="C13" s="20">
        <v>1</v>
      </c>
      <c r="D13" s="20">
        <v>0</v>
      </c>
      <c r="E13" s="20">
        <v>1</v>
      </c>
      <c r="F13" s="20">
        <v>0</v>
      </c>
      <c r="G13" s="20">
        <v>0</v>
      </c>
      <c r="H13" s="20">
        <v>0</v>
      </c>
      <c r="I13" s="20">
        <v>1</v>
      </c>
      <c r="J13" s="20">
        <v>0</v>
      </c>
      <c r="K13" s="20">
        <v>1</v>
      </c>
    </row>
    <row r="14" spans="1:11" ht="20.100000000000001" customHeight="1" thickBot="1" x14ac:dyDescent="0.25">
      <c r="B14" s="4" t="s">
        <v>25</v>
      </c>
      <c r="C14" s="20">
        <v>0</v>
      </c>
      <c r="D14" s="20">
        <v>0</v>
      </c>
      <c r="E14" s="20">
        <v>0</v>
      </c>
      <c r="F14" s="20">
        <v>3</v>
      </c>
      <c r="G14" s="20">
        <v>0</v>
      </c>
      <c r="H14" s="20">
        <v>3</v>
      </c>
      <c r="I14" s="20">
        <v>3</v>
      </c>
      <c r="J14" s="20">
        <v>0</v>
      </c>
      <c r="K14" s="20">
        <v>3</v>
      </c>
    </row>
    <row r="15" spans="1:11" ht="20.100000000000001" customHeight="1" thickBot="1" x14ac:dyDescent="0.25">
      <c r="B15" s="4" t="s">
        <v>26</v>
      </c>
      <c r="C15" s="20">
        <v>1</v>
      </c>
      <c r="D15" s="20">
        <v>0</v>
      </c>
      <c r="E15" s="20">
        <v>1</v>
      </c>
      <c r="F15" s="20">
        <v>1</v>
      </c>
      <c r="G15" s="20">
        <v>0</v>
      </c>
      <c r="H15" s="20">
        <v>1</v>
      </c>
      <c r="I15" s="20">
        <v>2</v>
      </c>
      <c r="J15" s="20">
        <v>0</v>
      </c>
      <c r="K15" s="20">
        <v>2</v>
      </c>
    </row>
    <row r="16" spans="1:11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2:11" ht="20.100000000000001" customHeight="1" thickBot="1" x14ac:dyDescent="0.25">
      <c r="B17" s="4" t="s">
        <v>28</v>
      </c>
      <c r="C17" s="20">
        <v>3</v>
      </c>
      <c r="D17" s="20">
        <v>0</v>
      </c>
      <c r="E17" s="20">
        <v>3</v>
      </c>
      <c r="F17" s="20">
        <v>1</v>
      </c>
      <c r="G17" s="20">
        <v>0</v>
      </c>
      <c r="H17" s="20">
        <v>1</v>
      </c>
      <c r="I17" s="20">
        <v>4</v>
      </c>
      <c r="J17" s="20">
        <v>0</v>
      </c>
      <c r="K17" s="20">
        <v>4</v>
      </c>
    </row>
    <row r="18" spans="2:11" ht="20.100000000000001" customHeight="1" thickBot="1" x14ac:dyDescent="0.25">
      <c r="B18" s="4" t="s">
        <v>29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2:11" ht="20.100000000000001" customHeight="1" thickBot="1" x14ac:dyDescent="0.25">
      <c r="B19" s="4" t="s">
        <v>30</v>
      </c>
      <c r="C19" s="20">
        <v>0</v>
      </c>
      <c r="D19" s="20">
        <v>2</v>
      </c>
      <c r="E19" s="20">
        <v>2</v>
      </c>
      <c r="F19" s="20">
        <v>10</v>
      </c>
      <c r="G19" s="20">
        <v>3</v>
      </c>
      <c r="H19" s="20">
        <v>13</v>
      </c>
      <c r="I19" s="20">
        <v>10</v>
      </c>
      <c r="J19" s="20">
        <v>5</v>
      </c>
      <c r="K19" s="20">
        <v>15</v>
      </c>
    </row>
    <row r="20" spans="2:11" ht="20.100000000000001" customHeight="1" thickBot="1" x14ac:dyDescent="0.25">
      <c r="B20" s="4" t="s">
        <v>31</v>
      </c>
      <c r="C20" s="20">
        <v>6</v>
      </c>
      <c r="D20" s="20">
        <v>0</v>
      </c>
      <c r="E20" s="20">
        <v>6</v>
      </c>
      <c r="F20" s="20">
        <v>5</v>
      </c>
      <c r="G20" s="20">
        <v>1</v>
      </c>
      <c r="H20" s="20">
        <v>6</v>
      </c>
      <c r="I20" s="20">
        <v>11</v>
      </c>
      <c r="J20" s="20">
        <v>1</v>
      </c>
      <c r="K20" s="20">
        <v>12</v>
      </c>
    </row>
    <row r="21" spans="2:11" ht="20.100000000000001" customHeight="1" thickBot="1" x14ac:dyDescent="0.25">
      <c r="B21" s="4" t="s">
        <v>32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spans="2:11" ht="20.100000000000001" customHeight="1" thickBot="1" x14ac:dyDescent="0.25">
      <c r="B22" s="4" t="s">
        <v>33</v>
      </c>
      <c r="C22" s="20">
        <v>2</v>
      </c>
      <c r="D22" s="20">
        <v>0</v>
      </c>
      <c r="E22" s="20">
        <v>2</v>
      </c>
      <c r="F22" s="20">
        <v>2</v>
      </c>
      <c r="G22" s="20">
        <v>0</v>
      </c>
      <c r="H22" s="20">
        <v>2</v>
      </c>
      <c r="I22" s="20">
        <v>4</v>
      </c>
      <c r="J22" s="20">
        <v>0</v>
      </c>
      <c r="K22" s="20">
        <v>4</v>
      </c>
    </row>
    <row r="23" spans="2:11" ht="20.100000000000001" customHeight="1" thickBot="1" x14ac:dyDescent="0.25">
      <c r="B23" s="4" t="s">
        <v>34</v>
      </c>
      <c r="C23" s="20">
        <v>1</v>
      </c>
      <c r="D23" s="20">
        <v>0</v>
      </c>
      <c r="E23" s="20">
        <v>1</v>
      </c>
      <c r="F23" s="20">
        <v>7</v>
      </c>
      <c r="G23" s="20">
        <v>0</v>
      </c>
      <c r="H23" s="20">
        <v>7</v>
      </c>
      <c r="I23" s="20">
        <v>8</v>
      </c>
      <c r="J23" s="20">
        <v>0</v>
      </c>
      <c r="K23" s="20">
        <v>8</v>
      </c>
    </row>
    <row r="24" spans="2:11" ht="20.100000000000001" customHeight="1" thickBot="1" x14ac:dyDescent="0.25">
      <c r="B24" s="4" t="s">
        <v>35</v>
      </c>
      <c r="C24" s="20">
        <v>1</v>
      </c>
      <c r="D24" s="20">
        <v>0</v>
      </c>
      <c r="E24" s="20">
        <v>1</v>
      </c>
      <c r="F24" s="20">
        <v>1</v>
      </c>
      <c r="G24" s="20">
        <v>0</v>
      </c>
      <c r="H24" s="20">
        <v>1</v>
      </c>
      <c r="I24" s="20">
        <v>2</v>
      </c>
      <c r="J24" s="20">
        <v>0</v>
      </c>
      <c r="K24" s="20">
        <v>2</v>
      </c>
    </row>
    <row r="25" spans="2:11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</row>
    <row r="26" spans="2:11" ht="20.100000000000001" customHeight="1" thickBot="1" x14ac:dyDescent="0.25">
      <c r="B26" s="5" t="s">
        <v>37</v>
      </c>
      <c r="C26" s="20">
        <v>3</v>
      </c>
      <c r="D26" s="20">
        <v>0</v>
      </c>
      <c r="E26" s="20">
        <v>3</v>
      </c>
      <c r="F26" s="20">
        <v>4</v>
      </c>
      <c r="G26" s="20">
        <v>0</v>
      </c>
      <c r="H26" s="20">
        <v>4</v>
      </c>
      <c r="I26" s="20">
        <v>7</v>
      </c>
      <c r="J26" s="20">
        <v>0</v>
      </c>
      <c r="K26" s="20">
        <v>7</v>
      </c>
    </row>
    <row r="27" spans="2:11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1</v>
      </c>
      <c r="G27" s="21">
        <v>0</v>
      </c>
      <c r="H27" s="21">
        <v>1</v>
      </c>
      <c r="I27" s="21">
        <v>1</v>
      </c>
      <c r="J27" s="21">
        <v>0</v>
      </c>
      <c r="K27" s="21">
        <v>1</v>
      </c>
    </row>
    <row r="28" spans="2:11" ht="20.100000000000001" customHeight="1" thickBot="1" x14ac:dyDescent="0.25">
      <c r="B28" s="7" t="s">
        <v>39</v>
      </c>
      <c r="C28" s="9">
        <f>SUM(C11:C27)</f>
        <v>21</v>
      </c>
      <c r="D28" s="9">
        <f t="shared" ref="D28:K28" si="0">SUM(D11:D27)</f>
        <v>2</v>
      </c>
      <c r="E28" s="9">
        <f t="shared" si="0"/>
        <v>23</v>
      </c>
      <c r="F28" s="9">
        <f t="shared" si="0"/>
        <v>44</v>
      </c>
      <c r="G28" s="9">
        <f t="shared" si="0"/>
        <v>5</v>
      </c>
      <c r="H28" s="9">
        <f t="shared" si="0"/>
        <v>49</v>
      </c>
      <c r="I28" s="9">
        <f t="shared" si="0"/>
        <v>65</v>
      </c>
      <c r="J28" s="9">
        <f t="shared" si="0"/>
        <v>7</v>
      </c>
      <c r="K28" s="9">
        <f t="shared" si="0"/>
        <v>72</v>
      </c>
    </row>
    <row r="29" spans="2:11" x14ac:dyDescent="0.2">
      <c r="C29" s="62"/>
      <c r="D29" s="62"/>
      <c r="E29" s="62"/>
      <c r="F29" s="62"/>
      <c r="G29" s="62"/>
      <c r="H29" s="62"/>
      <c r="I29" s="62"/>
      <c r="J29" s="62"/>
      <c r="K29" s="62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5"/>
      <c r="C9" s="87" t="s">
        <v>135</v>
      </c>
      <c r="D9" s="87"/>
      <c r="E9" s="87"/>
    </row>
    <row r="10" spans="2:5" ht="42.75" customHeight="1" thickBot="1" x14ac:dyDescent="0.25">
      <c r="B10" s="11"/>
      <c r="C10" s="22" t="s">
        <v>130</v>
      </c>
      <c r="D10" s="22" t="s">
        <v>129</v>
      </c>
      <c r="E10" s="22" t="s">
        <v>52</v>
      </c>
    </row>
    <row r="11" spans="2:5" ht="20.100000000000001" customHeight="1" thickBot="1" x14ac:dyDescent="0.25">
      <c r="B11" s="3" t="s">
        <v>22</v>
      </c>
      <c r="C11" s="19">
        <v>1</v>
      </c>
      <c r="D11" s="19">
        <v>1</v>
      </c>
      <c r="E11" s="19">
        <v>2</v>
      </c>
    </row>
    <row r="12" spans="2:5" ht="20.100000000000001" customHeight="1" thickBot="1" x14ac:dyDescent="0.25">
      <c r="B12" s="4" t="s">
        <v>23</v>
      </c>
      <c r="C12" s="20">
        <v>0</v>
      </c>
      <c r="D12" s="20">
        <v>0</v>
      </c>
      <c r="E12" s="20">
        <v>0</v>
      </c>
    </row>
    <row r="13" spans="2:5" ht="20.100000000000001" customHeight="1" thickBot="1" x14ac:dyDescent="0.25">
      <c r="B13" s="4" t="s">
        <v>24</v>
      </c>
      <c r="C13" s="20">
        <v>1</v>
      </c>
      <c r="D13" s="20">
        <v>0</v>
      </c>
      <c r="E13" s="20">
        <v>1</v>
      </c>
    </row>
    <row r="14" spans="2:5" ht="20.100000000000001" customHeight="1" thickBot="1" x14ac:dyDescent="0.25">
      <c r="B14" s="4" t="s">
        <v>25</v>
      </c>
      <c r="C14" s="20">
        <v>0</v>
      </c>
      <c r="D14" s="20">
        <v>0</v>
      </c>
      <c r="E14" s="20">
        <v>0</v>
      </c>
    </row>
    <row r="15" spans="2:5" ht="20.100000000000001" customHeight="1" thickBot="1" x14ac:dyDescent="0.25">
      <c r="B15" s="4" t="s">
        <v>26</v>
      </c>
      <c r="C15" s="20">
        <v>1</v>
      </c>
      <c r="D15" s="20">
        <v>0</v>
      </c>
      <c r="E15" s="20">
        <v>1</v>
      </c>
    </row>
    <row r="16" spans="2:5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</row>
    <row r="17" spans="2:5" ht="20.100000000000001" customHeight="1" thickBot="1" x14ac:dyDescent="0.25">
      <c r="B17" s="4" t="s">
        <v>28</v>
      </c>
      <c r="C17" s="20">
        <v>0</v>
      </c>
      <c r="D17" s="20">
        <v>0</v>
      </c>
      <c r="E17" s="20">
        <v>0</v>
      </c>
    </row>
    <row r="18" spans="2:5" ht="20.100000000000001" customHeight="1" thickBot="1" x14ac:dyDescent="0.25">
      <c r="B18" s="4" t="s">
        <v>29</v>
      </c>
      <c r="C18" s="20">
        <v>0</v>
      </c>
      <c r="D18" s="20">
        <v>0</v>
      </c>
      <c r="E18" s="20">
        <v>0</v>
      </c>
    </row>
    <row r="19" spans="2:5" ht="20.100000000000001" customHeight="1" thickBot="1" x14ac:dyDescent="0.25">
      <c r="B19" s="4" t="s">
        <v>30</v>
      </c>
      <c r="C19" s="20">
        <v>1</v>
      </c>
      <c r="D19" s="20">
        <v>4</v>
      </c>
      <c r="E19" s="20">
        <v>5</v>
      </c>
    </row>
    <row r="20" spans="2:5" ht="20.100000000000001" customHeight="1" thickBot="1" x14ac:dyDescent="0.25">
      <c r="B20" s="4" t="s">
        <v>31</v>
      </c>
      <c r="C20" s="20">
        <v>2</v>
      </c>
      <c r="D20" s="20">
        <v>0</v>
      </c>
      <c r="E20" s="20">
        <v>2</v>
      </c>
    </row>
    <row r="21" spans="2:5" ht="20.100000000000001" customHeight="1" thickBot="1" x14ac:dyDescent="0.25">
      <c r="B21" s="4" t="s">
        <v>32</v>
      </c>
      <c r="C21" s="20">
        <v>0</v>
      </c>
      <c r="D21" s="20">
        <v>0</v>
      </c>
      <c r="E21" s="20">
        <v>0</v>
      </c>
    </row>
    <row r="22" spans="2:5" ht="20.100000000000001" customHeight="1" thickBot="1" x14ac:dyDescent="0.25">
      <c r="B22" s="4" t="s">
        <v>33</v>
      </c>
      <c r="C22" s="20">
        <v>0</v>
      </c>
      <c r="D22" s="20">
        <v>0</v>
      </c>
      <c r="E22" s="20">
        <v>0</v>
      </c>
    </row>
    <row r="23" spans="2:5" ht="20.100000000000001" customHeight="1" thickBot="1" x14ac:dyDescent="0.25">
      <c r="B23" s="4" t="s">
        <v>34</v>
      </c>
      <c r="C23" s="20">
        <v>0</v>
      </c>
      <c r="D23" s="20">
        <v>0</v>
      </c>
      <c r="E23" s="20">
        <v>0</v>
      </c>
    </row>
    <row r="24" spans="2:5" ht="20.100000000000001" customHeight="1" thickBot="1" x14ac:dyDescent="0.25">
      <c r="B24" s="4" t="s">
        <v>35</v>
      </c>
      <c r="C24" s="20">
        <v>1</v>
      </c>
      <c r="D24" s="20">
        <v>0</v>
      </c>
      <c r="E24" s="20">
        <v>1</v>
      </c>
    </row>
    <row r="25" spans="2:5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</row>
    <row r="26" spans="2:5" ht="20.100000000000001" customHeight="1" thickBot="1" x14ac:dyDescent="0.25">
      <c r="B26" s="5" t="s">
        <v>37</v>
      </c>
      <c r="C26" s="20">
        <v>0</v>
      </c>
      <c r="D26" s="20">
        <v>0</v>
      </c>
      <c r="E26" s="20">
        <v>0</v>
      </c>
    </row>
    <row r="27" spans="2:5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</row>
    <row r="28" spans="2:5" ht="20.100000000000001" customHeight="1" thickBot="1" x14ac:dyDescent="0.25">
      <c r="B28" s="7" t="s">
        <v>39</v>
      </c>
      <c r="C28" s="9">
        <f>SUM(C11:C27)</f>
        <v>7</v>
      </c>
      <c r="D28" s="9">
        <f>SUM(D11:D27)</f>
        <v>5</v>
      </c>
      <c r="E28" s="9">
        <f>SUM(E11:E27)</f>
        <v>12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5"/>
      <c r="C12" s="87" t="s">
        <v>136</v>
      </c>
      <c r="D12" s="87"/>
      <c r="E12" s="87"/>
      <c r="F12" s="87"/>
      <c r="G12" s="87"/>
      <c r="H12" s="87" t="s">
        <v>137</v>
      </c>
      <c r="I12" s="87"/>
      <c r="J12" s="87"/>
      <c r="K12" s="87"/>
      <c r="L12" s="87"/>
      <c r="M12" s="87" t="s">
        <v>138</v>
      </c>
      <c r="N12" s="87"/>
      <c r="O12" s="87"/>
      <c r="P12" s="87"/>
      <c r="Q12" s="87"/>
      <c r="R12" s="87" t="s">
        <v>139</v>
      </c>
      <c r="S12" s="87"/>
      <c r="T12" s="87"/>
      <c r="U12" s="87"/>
      <c r="V12" s="87"/>
      <c r="W12" s="87" t="s">
        <v>140</v>
      </c>
      <c r="X12" s="87"/>
      <c r="Y12" s="87"/>
      <c r="Z12" s="87"/>
      <c r="AA12" s="87"/>
      <c r="AB12" s="87" t="s">
        <v>52</v>
      </c>
      <c r="AC12" s="87"/>
      <c r="AD12" s="87"/>
      <c r="AE12" s="87"/>
      <c r="AF12" s="87"/>
    </row>
    <row r="13" spans="2:32" ht="28.5" customHeight="1" x14ac:dyDescent="0.2">
      <c r="B13" s="25"/>
      <c r="C13" s="88" t="s">
        <v>77</v>
      </c>
      <c r="D13" s="88" t="s">
        <v>141</v>
      </c>
      <c r="E13" s="88"/>
      <c r="F13" s="88"/>
      <c r="G13" s="88" t="s">
        <v>142</v>
      </c>
      <c r="H13" s="88" t="s">
        <v>77</v>
      </c>
      <c r="I13" s="88" t="s">
        <v>141</v>
      </c>
      <c r="J13" s="88"/>
      <c r="K13" s="88"/>
      <c r="L13" s="88" t="s">
        <v>142</v>
      </c>
      <c r="M13" s="88" t="s">
        <v>77</v>
      </c>
      <c r="N13" s="88" t="s">
        <v>141</v>
      </c>
      <c r="O13" s="88"/>
      <c r="P13" s="88"/>
      <c r="Q13" s="88" t="s">
        <v>142</v>
      </c>
      <c r="R13" s="88" t="s">
        <v>77</v>
      </c>
      <c r="S13" s="88" t="s">
        <v>141</v>
      </c>
      <c r="T13" s="88"/>
      <c r="U13" s="88"/>
      <c r="V13" s="88" t="s">
        <v>142</v>
      </c>
      <c r="W13" s="88" t="s">
        <v>77</v>
      </c>
      <c r="X13" s="88" t="s">
        <v>141</v>
      </c>
      <c r="Y13" s="88"/>
      <c r="Z13" s="88"/>
      <c r="AA13" s="88" t="s">
        <v>142</v>
      </c>
      <c r="AB13" s="88" t="s">
        <v>77</v>
      </c>
      <c r="AC13" s="88" t="s">
        <v>141</v>
      </c>
      <c r="AD13" s="88"/>
      <c r="AE13" s="88"/>
      <c r="AF13" s="88" t="s">
        <v>142</v>
      </c>
    </row>
    <row r="14" spans="2:32" ht="28.5" customHeight="1" thickBot="1" x14ac:dyDescent="0.25">
      <c r="B14" s="11"/>
      <c r="C14" s="88"/>
      <c r="D14" s="27" t="s">
        <v>143</v>
      </c>
      <c r="E14" s="27" t="s">
        <v>144</v>
      </c>
      <c r="F14" s="27" t="s">
        <v>145</v>
      </c>
      <c r="G14" s="88"/>
      <c r="H14" s="88"/>
      <c r="I14" s="27" t="s">
        <v>143</v>
      </c>
      <c r="J14" s="27" t="s">
        <v>144</v>
      </c>
      <c r="K14" s="27" t="s">
        <v>145</v>
      </c>
      <c r="L14" s="88"/>
      <c r="M14" s="88"/>
      <c r="N14" s="27" t="s">
        <v>143</v>
      </c>
      <c r="O14" s="27" t="s">
        <v>144</v>
      </c>
      <c r="P14" s="27" t="s">
        <v>145</v>
      </c>
      <c r="Q14" s="88"/>
      <c r="R14" s="88"/>
      <c r="S14" s="27" t="s">
        <v>143</v>
      </c>
      <c r="T14" s="27" t="s">
        <v>144</v>
      </c>
      <c r="U14" s="27" t="s">
        <v>145</v>
      </c>
      <c r="V14" s="88"/>
      <c r="W14" s="88"/>
      <c r="X14" s="27" t="s">
        <v>143</v>
      </c>
      <c r="Y14" s="27" t="s">
        <v>144</v>
      </c>
      <c r="Z14" s="27" t="s">
        <v>145</v>
      </c>
      <c r="AA14" s="88"/>
      <c r="AB14" s="88"/>
      <c r="AC14" s="27" t="s">
        <v>143</v>
      </c>
      <c r="AD14" s="27" t="s">
        <v>144</v>
      </c>
      <c r="AE14" s="27" t="s">
        <v>145</v>
      </c>
      <c r="AF14" s="88"/>
    </row>
    <row r="15" spans="2:32" ht="20.100000000000001" customHeight="1" thickBot="1" x14ac:dyDescent="0.25">
      <c r="B15" s="3" t="s">
        <v>22</v>
      </c>
      <c r="C15" s="19">
        <v>1909</v>
      </c>
      <c r="D15" s="19">
        <v>3</v>
      </c>
      <c r="E15" s="19">
        <v>1497</v>
      </c>
      <c r="F15" s="19">
        <v>409</v>
      </c>
      <c r="G15" s="19">
        <v>0</v>
      </c>
      <c r="H15" s="19">
        <v>11</v>
      </c>
      <c r="I15" s="19">
        <v>0</v>
      </c>
      <c r="J15" s="19">
        <v>11</v>
      </c>
      <c r="K15" s="19">
        <v>0</v>
      </c>
      <c r="L15" s="19">
        <v>0</v>
      </c>
      <c r="M15" s="19">
        <v>116</v>
      </c>
      <c r="N15" s="19">
        <v>0</v>
      </c>
      <c r="O15" s="19">
        <v>116</v>
      </c>
      <c r="P15" s="19">
        <v>0</v>
      </c>
      <c r="Q15" s="19">
        <v>0</v>
      </c>
      <c r="R15" s="19">
        <v>51</v>
      </c>
      <c r="S15" s="19">
        <v>0</v>
      </c>
      <c r="T15" s="19">
        <v>51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2087</v>
      </c>
      <c r="AC15" s="19">
        <v>3</v>
      </c>
      <c r="AD15" s="19">
        <v>1675</v>
      </c>
      <c r="AE15" s="19">
        <v>409</v>
      </c>
      <c r="AF15" s="19">
        <v>0</v>
      </c>
    </row>
    <row r="16" spans="2:32" ht="20.100000000000001" customHeight="1" thickBot="1" x14ac:dyDescent="0.25">
      <c r="B16" s="4" t="s">
        <v>23</v>
      </c>
      <c r="C16" s="20">
        <v>237</v>
      </c>
      <c r="D16" s="20">
        <v>0</v>
      </c>
      <c r="E16" s="20">
        <v>202</v>
      </c>
      <c r="F16" s="20">
        <v>35</v>
      </c>
      <c r="G16" s="20">
        <v>0</v>
      </c>
      <c r="H16" s="20">
        <v>1</v>
      </c>
      <c r="I16" s="20">
        <v>0</v>
      </c>
      <c r="J16" s="20">
        <v>1</v>
      </c>
      <c r="K16" s="20">
        <v>0</v>
      </c>
      <c r="L16" s="20">
        <v>0</v>
      </c>
      <c r="M16" s="20">
        <v>15</v>
      </c>
      <c r="N16" s="20">
        <v>0</v>
      </c>
      <c r="O16" s="20">
        <v>14</v>
      </c>
      <c r="P16" s="20">
        <v>1</v>
      </c>
      <c r="Q16" s="20">
        <v>0</v>
      </c>
      <c r="R16" s="20">
        <v>7</v>
      </c>
      <c r="S16" s="20">
        <v>0</v>
      </c>
      <c r="T16" s="20">
        <v>7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260</v>
      </c>
      <c r="AC16" s="20">
        <v>0</v>
      </c>
      <c r="AD16" s="20">
        <v>224</v>
      </c>
      <c r="AE16" s="20">
        <v>36</v>
      </c>
      <c r="AF16" s="20">
        <v>0</v>
      </c>
    </row>
    <row r="17" spans="2:32" ht="20.100000000000001" customHeight="1" thickBot="1" x14ac:dyDescent="0.25">
      <c r="B17" s="4" t="s">
        <v>24</v>
      </c>
      <c r="C17" s="20">
        <v>167</v>
      </c>
      <c r="D17" s="20">
        <v>0</v>
      </c>
      <c r="E17" s="20">
        <v>128</v>
      </c>
      <c r="F17" s="20">
        <v>39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</v>
      </c>
      <c r="N17" s="20">
        <v>0</v>
      </c>
      <c r="O17" s="20">
        <v>2</v>
      </c>
      <c r="P17" s="20">
        <v>0</v>
      </c>
      <c r="Q17" s="20">
        <v>0</v>
      </c>
      <c r="R17" s="20">
        <v>2</v>
      </c>
      <c r="S17" s="20">
        <v>0</v>
      </c>
      <c r="T17" s="20">
        <v>2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171</v>
      </c>
      <c r="AC17" s="20">
        <v>0</v>
      </c>
      <c r="AD17" s="20">
        <v>132</v>
      </c>
      <c r="AE17" s="20">
        <v>39</v>
      </c>
      <c r="AF17" s="20">
        <v>0</v>
      </c>
    </row>
    <row r="18" spans="2:32" ht="20.100000000000001" customHeight="1" thickBot="1" x14ac:dyDescent="0.25">
      <c r="B18" s="4" t="s">
        <v>25</v>
      </c>
      <c r="C18" s="20">
        <v>270</v>
      </c>
      <c r="D18" s="20">
        <v>0</v>
      </c>
      <c r="E18" s="20">
        <v>200</v>
      </c>
      <c r="F18" s="20">
        <v>70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10</v>
      </c>
      <c r="N18" s="20">
        <v>0</v>
      </c>
      <c r="O18" s="20">
        <v>10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280</v>
      </c>
      <c r="AC18" s="20">
        <v>0</v>
      </c>
      <c r="AD18" s="20">
        <v>210</v>
      </c>
      <c r="AE18" s="20">
        <v>70</v>
      </c>
      <c r="AF18" s="20">
        <v>0</v>
      </c>
    </row>
    <row r="19" spans="2:32" ht="20.100000000000001" customHeight="1" thickBot="1" x14ac:dyDescent="0.25">
      <c r="B19" s="4" t="s">
        <v>26</v>
      </c>
      <c r="C19" s="20">
        <v>384</v>
      </c>
      <c r="D19" s="20">
        <v>8</v>
      </c>
      <c r="E19" s="20">
        <v>263</v>
      </c>
      <c r="F19" s="20">
        <v>113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64</v>
      </c>
      <c r="N19" s="20">
        <v>0</v>
      </c>
      <c r="O19" s="20">
        <v>64</v>
      </c>
      <c r="P19" s="20">
        <v>0</v>
      </c>
      <c r="Q19" s="20">
        <v>0</v>
      </c>
      <c r="R19" s="20">
        <v>38</v>
      </c>
      <c r="S19" s="20">
        <v>0</v>
      </c>
      <c r="T19" s="20">
        <v>38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486</v>
      </c>
      <c r="AC19" s="20">
        <v>8</v>
      </c>
      <c r="AD19" s="20">
        <v>365</v>
      </c>
      <c r="AE19" s="20">
        <v>113</v>
      </c>
      <c r="AF19" s="20">
        <v>0</v>
      </c>
    </row>
    <row r="20" spans="2:32" ht="20.100000000000001" customHeight="1" thickBot="1" x14ac:dyDescent="0.25">
      <c r="B20" s="4" t="s">
        <v>27</v>
      </c>
      <c r="C20" s="20">
        <v>83</v>
      </c>
      <c r="D20" s="20">
        <v>0</v>
      </c>
      <c r="E20" s="20">
        <v>53</v>
      </c>
      <c r="F20" s="20">
        <v>30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3</v>
      </c>
      <c r="N20" s="20">
        <v>0</v>
      </c>
      <c r="O20" s="20">
        <v>3</v>
      </c>
      <c r="P20" s="20">
        <v>0</v>
      </c>
      <c r="Q20" s="20">
        <v>0</v>
      </c>
      <c r="R20" s="20">
        <v>1</v>
      </c>
      <c r="S20" s="20">
        <v>0</v>
      </c>
      <c r="T20" s="20">
        <v>1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87</v>
      </c>
      <c r="AC20" s="20">
        <v>0</v>
      </c>
      <c r="AD20" s="20">
        <v>57</v>
      </c>
      <c r="AE20" s="20">
        <v>30</v>
      </c>
      <c r="AF20" s="20">
        <v>0</v>
      </c>
    </row>
    <row r="21" spans="2:32" ht="20.100000000000001" customHeight="1" thickBot="1" x14ac:dyDescent="0.25">
      <c r="B21" s="4" t="s">
        <v>28</v>
      </c>
      <c r="C21" s="20">
        <v>412</v>
      </c>
      <c r="D21" s="20">
        <v>0</v>
      </c>
      <c r="E21" s="20">
        <v>315</v>
      </c>
      <c r="F21" s="20">
        <v>97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7</v>
      </c>
      <c r="N21" s="20">
        <v>0</v>
      </c>
      <c r="O21" s="20">
        <v>7</v>
      </c>
      <c r="P21" s="20">
        <v>0</v>
      </c>
      <c r="Q21" s="20">
        <v>0</v>
      </c>
      <c r="R21" s="20">
        <v>1</v>
      </c>
      <c r="S21" s="20">
        <v>0</v>
      </c>
      <c r="T21" s="20">
        <v>1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420</v>
      </c>
      <c r="AC21" s="20">
        <v>0</v>
      </c>
      <c r="AD21" s="20">
        <v>323</v>
      </c>
      <c r="AE21" s="20">
        <v>97</v>
      </c>
      <c r="AF21" s="20">
        <v>0</v>
      </c>
    </row>
    <row r="22" spans="2:32" ht="20.100000000000001" customHeight="1" thickBot="1" x14ac:dyDescent="0.25">
      <c r="B22" s="4" t="s">
        <v>29</v>
      </c>
      <c r="C22" s="20">
        <v>423</v>
      </c>
      <c r="D22" s="20">
        <v>0</v>
      </c>
      <c r="E22" s="20">
        <v>330</v>
      </c>
      <c r="F22" s="20">
        <v>93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10</v>
      </c>
      <c r="N22" s="20">
        <v>0</v>
      </c>
      <c r="O22" s="20">
        <v>10</v>
      </c>
      <c r="P22" s="20">
        <v>0</v>
      </c>
      <c r="Q22" s="20">
        <v>0</v>
      </c>
      <c r="R22" s="20">
        <v>4</v>
      </c>
      <c r="S22" s="20">
        <v>0</v>
      </c>
      <c r="T22" s="20">
        <v>4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437</v>
      </c>
      <c r="AC22" s="20">
        <v>0</v>
      </c>
      <c r="AD22" s="20">
        <v>344</v>
      </c>
      <c r="AE22" s="20">
        <v>93</v>
      </c>
      <c r="AF22" s="20">
        <v>0</v>
      </c>
    </row>
    <row r="23" spans="2:32" ht="20.100000000000001" customHeight="1" thickBot="1" x14ac:dyDescent="0.25">
      <c r="B23" s="4" t="s">
        <v>30</v>
      </c>
      <c r="C23" s="20">
        <v>1326</v>
      </c>
      <c r="D23" s="20">
        <v>0</v>
      </c>
      <c r="E23" s="20">
        <v>615</v>
      </c>
      <c r="F23" s="20">
        <v>711</v>
      </c>
      <c r="G23" s="20">
        <v>0</v>
      </c>
      <c r="H23" s="20">
        <v>2</v>
      </c>
      <c r="I23" s="20">
        <v>0</v>
      </c>
      <c r="J23" s="20">
        <v>0</v>
      </c>
      <c r="K23" s="20">
        <v>2</v>
      </c>
      <c r="L23" s="20">
        <v>0</v>
      </c>
      <c r="M23" s="20">
        <v>17</v>
      </c>
      <c r="N23" s="20">
        <v>0</v>
      </c>
      <c r="O23" s="20">
        <v>17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1345</v>
      </c>
      <c r="AC23" s="20">
        <v>0</v>
      </c>
      <c r="AD23" s="20">
        <v>632</v>
      </c>
      <c r="AE23" s="20">
        <v>713</v>
      </c>
      <c r="AF23" s="20">
        <v>0</v>
      </c>
    </row>
    <row r="24" spans="2:32" ht="20.100000000000001" customHeight="1" thickBot="1" x14ac:dyDescent="0.25">
      <c r="B24" s="4" t="s">
        <v>31</v>
      </c>
      <c r="C24" s="20">
        <v>1387</v>
      </c>
      <c r="D24" s="20">
        <v>10</v>
      </c>
      <c r="E24" s="20">
        <v>1173</v>
      </c>
      <c r="F24" s="20">
        <v>204</v>
      </c>
      <c r="G24" s="20">
        <v>0</v>
      </c>
      <c r="H24" s="20">
        <v>3</v>
      </c>
      <c r="I24" s="20">
        <v>1</v>
      </c>
      <c r="J24" s="20">
        <v>2</v>
      </c>
      <c r="K24" s="20">
        <v>0</v>
      </c>
      <c r="L24" s="20">
        <v>0</v>
      </c>
      <c r="M24" s="20">
        <v>46</v>
      </c>
      <c r="N24" s="20">
        <v>0</v>
      </c>
      <c r="O24" s="20">
        <v>45</v>
      </c>
      <c r="P24" s="20">
        <v>1</v>
      </c>
      <c r="Q24" s="20">
        <v>0</v>
      </c>
      <c r="R24" s="20">
        <v>37</v>
      </c>
      <c r="S24" s="20">
        <v>0</v>
      </c>
      <c r="T24" s="20">
        <v>37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1473</v>
      </c>
      <c r="AC24" s="20">
        <v>11</v>
      </c>
      <c r="AD24" s="20">
        <v>1257</v>
      </c>
      <c r="AE24" s="20">
        <v>205</v>
      </c>
      <c r="AF24" s="20">
        <v>0</v>
      </c>
    </row>
    <row r="25" spans="2:32" ht="20.100000000000001" customHeight="1" thickBot="1" x14ac:dyDescent="0.25">
      <c r="B25" s="4" t="s">
        <v>32</v>
      </c>
      <c r="C25" s="20">
        <v>213</v>
      </c>
      <c r="D25" s="20">
        <v>0</v>
      </c>
      <c r="E25" s="20">
        <v>157</v>
      </c>
      <c r="F25" s="20">
        <v>56</v>
      </c>
      <c r="G25" s="20">
        <v>0</v>
      </c>
      <c r="H25" s="20">
        <v>1</v>
      </c>
      <c r="I25" s="20">
        <v>0</v>
      </c>
      <c r="J25" s="20">
        <v>0</v>
      </c>
      <c r="K25" s="20">
        <v>1</v>
      </c>
      <c r="L25" s="20">
        <v>0</v>
      </c>
      <c r="M25" s="20">
        <v>3</v>
      </c>
      <c r="N25" s="20">
        <v>0</v>
      </c>
      <c r="O25" s="20">
        <v>3</v>
      </c>
      <c r="P25" s="20">
        <v>0</v>
      </c>
      <c r="Q25" s="20">
        <v>0</v>
      </c>
      <c r="R25" s="20">
        <v>7</v>
      </c>
      <c r="S25" s="20">
        <v>0</v>
      </c>
      <c r="T25" s="20">
        <v>7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224</v>
      </c>
      <c r="AC25" s="20">
        <v>0</v>
      </c>
      <c r="AD25" s="20">
        <v>167</v>
      </c>
      <c r="AE25" s="20">
        <v>57</v>
      </c>
      <c r="AF25" s="20">
        <v>0</v>
      </c>
    </row>
    <row r="26" spans="2:32" ht="20.100000000000001" customHeight="1" thickBot="1" x14ac:dyDescent="0.25">
      <c r="B26" s="4" t="s">
        <v>33</v>
      </c>
      <c r="C26" s="20">
        <v>419</v>
      </c>
      <c r="D26" s="20">
        <v>1</v>
      </c>
      <c r="E26" s="20">
        <v>278</v>
      </c>
      <c r="F26" s="20">
        <v>140</v>
      </c>
      <c r="G26" s="20">
        <v>0</v>
      </c>
      <c r="H26" s="20">
        <v>1</v>
      </c>
      <c r="I26" s="20">
        <v>0</v>
      </c>
      <c r="J26" s="20">
        <v>1</v>
      </c>
      <c r="K26" s="20">
        <v>0</v>
      </c>
      <c r="L26" s="20">
        <v>0</v>
      </c>
      <c r="M26" s="20">
        <v>17</v>
      </c>
      <c r="N26" s="20">
        <v>0</v>
      </c>
      <c r="O26" s="20">
        <v>17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437</v>
      </c>
      <c r="AC26" s="20">
        <v>1</v>
      </c>
      <c r="AD26" s="20">
        <v>296</v>
      </c>
      <c r="AE26" s="20">
        <v>140</v>
      </c>
      <c r="AF26" s="20">
        <v>0</v>
      </c>
    </row>
    <row r="27" spans="2:32" ht="20.100000000000001" customHeight="1" thickBot="1" x14ac:dyDescent="0.25">
      <c r="B27" s="4" t="s">
        <v>34</v>
      </c>
      <c r="C27" s="20">
        <v>1336</v>
      </c>
      <c r="D27" s="20">
        <v>0</v>
      </c>
      <c r="E27" s="20">
        <v>696</v>
      </c>
      <c r="F27" s="20">
        <v>640</v>
      </c>
      <c r="G27" s="20">
        <v>0</v>
      </c>
      <c r="H27" s="20">
        <v>6</v>
      </c>
      <c r="I27" s="20">
        <v>0</v>
      </c>
      <c r="J27" s="20">
        <v>5</v>
      </c>
      <c r="K27" s="20">
        <v>1</v>
      </c>
      <c r="L27" s="20">
        <v>0</v>
      </c>
      <c r="M27" s="20">
        <v>31</v>
      </c>
      <c r="N27" s="20">
        <v>0</v>
      </c>
      <c r="O27" s="20">
        <v>28</v>
      </c>
      <c r="P27" s="20">
        <v>3</v>
      </c>
      <c r="Q27" s="20">
        <v>0</v>
      </c>
      <c r="R27" s="20">
        <v>4</v>
      </c>
      <c r="S27" s="20">
        <v>0</v>
      </c>
      <c r="T27" s="20">
        <v>4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1377</v>
      </c>
      <c r="AC27" s="20">
        <v>0</v>
      </c>
      <c r="AD27" s="20">
        <v>733</v>
      </c>
      <c r="AE27" s="20">
        <v>644</v>
      </c>
      <c r="AF27" s="20">
        <v>0</v>
      </c>
    </row>
    <row r="28" spans="2:32" ht="20.100000000000001" customHeight="1" thickBot="1" x14ac:dyDescent="0.25">
      <c r="B28" s="4" t="s">
        <v>35</v>
      </c>
      <c r="C28" s="20">
        <v>453</v>
      </c>
      <c r="D28" s="20">
        <v>2</v>
      </c>
      <c r="E28" s="20">
        <v>374</v>
      </c>
      <c r="F28" s="20">
        <v>77</v>
      </c>
      <c r="G28" s="20">
        <v>0</v>
      </c>
      <c r="H28" s="20">
        <v>2</v>
      </c>
      <c r="I28" s="20">
        <v>0</v>
      </c>
      <c r="J28" s="20">
        <v>2</v>
      </c>
      <c r="K28" s="20">
        <v>0</v>
      </c>
      <c r="L28" s="20">
        <v>0</v>
      </c>
      <c r="M28" s="20">
        <v>24</v>
      </c>
      <c r="N28" s="20">
        <v>0</v>
      </c>
      <c r="O28" s="20">
        <v>24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479</v>
      </c>
      <c r="AC28" s="20">
        <v>2</v>
      </c>
      <c r="AD28" s="20">
        <v>400</v>
      </c>
      <c r="AE28" s="20">
        <v>77</v>
      </c>
      <c r="AF28" s="20">
        <v>0</v>
      </c>
    </row>
    <row r="29" spans="2:32" ht="20.100000000000001" customHeight="1" thickBot="1" x14ac:dyDescent="0.25">
      <c r="B29" s="4" t="s">
        <v>36</v>
      </c>
      <c r="C29" s="20">
        <v>87</v>
      </c>
      <c r="D29" s="20">
        <v>0</v>
      </c>
      <c r="E29" s="20">
        <v>73</v>
      </c>
      <c r="F29" s="20">
        <v>14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87</v>
      </c>
      <c r="AC29" s="20">
        <v>0</v>
      </c>
      <c r="AD29" s="20">
        <v>73</v>
      </c>
      <c r="AE29" s="20">
        <v>14</v>
      </c>
      <c r="AF29" s="20">
        <v>0</v>
      </c>
    </row>
    <row r="30" spans="2:32" ht="20.100000000000001" customHeight="1" thickBot="1" x14ac:dyDescent="0.25">
      <c r="B30" s="5" t="s">
        <v>37</v>
      </c>
      <c r="C30" s="20">
        <v>206</v>
      </c>
      <c r="D30" s="20">
        <v>0</v>
      </c>
      <c r="E30" s="20">
        <v>124</v>
      </c>
      <c r="F30" s="20">
        <v>82</v>
      </c>
      <c r="G30" s="20">
        <v>0</v>
      </c>
      <c r="H30" s="20">
        <v>4</v>
      </c>
      <c r="I30" s="20">
        <v>0</v>
      </c>
      <c r="J30" s="20">
        <v>2</v>
      </c>
      <c r="K30" s="20">
        <v>2</v>
      </c>
      <c r="L30" s="20">
        <v>0</v>
      </c>
      <c r="M30" s="20">
        <v>3</v>
      </c>
      <c r="N30" s="20">
        <v>0</v>
      </c>
      <c r="O30" s="20">
        <v>2</v>
      </c>
      <c r="P30" s="20">
        <v>1</v>
      </c>
      <c r="Q30" s="20">
        <v>0</v>
      </c>
      <c r="R30" s="20">
        <v>3</v>
      </c>
      <c r="S30" s="20">
        <v>0</v>
      </c>
      <c r="T30" s="20">
        <v>2</v>
      </c>
      <c r="U30" s="20">
        <v>1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216</v>
      </c>
      <c r="AC30" s="20">
        <v>0</v>
      </c>
      <c r="AD30" s="20">
        <v>130</v>
      </c>
      <c r="AE30" s="20">
        <v>86</v>
      </c>
      <c r="AF30" s="20">
        <v>0</v>
      </c>
    </row>
    <row r="31" spans="2:32" ht="20.100000000000001" customHeight="1" thickBot="1" x14ac:dyDescent="0.25">
      <c r="B31" s="6" t="s">
        <v>38</v>
      </c>
      <c r="C31" s="21">
        <v>88</v>
      </c>
      <c r="D31" s="21">
        <v>0</v>
      </c>
      <c r="E31" s="21">
        <v>71</v>
      </c>
      <c r="F31" s="21">
        <v>17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</v>
      </c>
      <c r="N31" s="21">
        <v>0</v>
      </c>
      <c r="O31" s="21">
        <v>0</v>
      </c>
      <c r="P31" s="21">
        <v>1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89</v>
      </c>
      <c r="AC31" s="21">
        <v>0</v>
      </c>
      <c r="AD31" s="21">
        <v>71</v>
      </c>
      <c r="AE31" s="21">
        <v>18</v>
      </c>
      <c r="AF31" s="21">
        <v>0</v>
      </c>
    </row>
    <row r="32" spans="2:32" ht="20.100000000000001" customHeight="1" thickBot="1" x14ac:dyDescent="0.25">
      <c r="B32" s="7" t="s">
        <v>39</v>
      </c>
      <c r="C32" s="9">
        <f>SUM(C15:C31)</f>
        <v>9400</v>
      </c>
      <c r="D32" s="9">
        <f t="shared" ref="D32:AF32" si="0">SUM(D15:D31)</f>
        <v>24</v>
      </c>
      <c r="E32" s="9">
        <f t="shared" si="0"/>
        <v>6549</v>
      </c>
      <c r="F32" s="9">
        <f t="shared" si="0"/>
        <v>2827</v>
      </c>
      <c r="G32" s="9">
        <f t="shared" si="0"/>
        <v>0</v>
      </c>
      <c r="H32" s="9">
        <f t="shared" si="0"/>
        <v>31</v>
      </c>
      <c r="I32" s="9">
        <f t="shared" si="0"/>
        <v>1</v>
      </c>
      <c r="J32" s="9">
        <f t="shared" si="0"/>
        <v>24</v>
      </c>
      <c r="K32" s="9">
        <f t="shared" si="0"/>
        <v>6</v>
      </c>
      <c r="L32" s="9">
        <f t="shared" si="0"/>
        <v>0</v>
      </c>
      <c r="M32" s="9">
        <f t="shared" si="0"/>
        <v>369</v>
      </c>
      <c r="N32" s="9">
        <f t="shared" si="0"/>
        <v>0</v>
      </c>
      <c r="O32" s="9">
        <f t="shared" si="0"/>
        <v>362</v>
      </c>
      <c r="P32" s="9">
        <f t="shared" si="0"/>
        <v>7</v>
      </c>
      <c r="Q32" s="9">
        <f t="shared" si="0"/>
        <v>0</v>
      </c>
      <c r="R32" s="9">
        <f t="shared" si="0"/>
        <v>155</v>
      </c>
      <c r="S32" s="9">
        <f t="shared" si="0"/>
        <v>0</v>
      </c>
      <c r="T32" s="9">
        <f t="shared" si="0"/>
        <v>154</v>
      </c>
      <c r="U32" s="9">
        <f t="shared" si="0"/>
        <v>1</v>
      </c>
      <c r="V32" s="9">
        <f t="shared" si="0"/>
        <v>0</v>
      </c>
      <c r="W32" s="9">
        <f t="shared" si="0"/>
        <v>0</v>
      </c>
      <c r="X32" s="9">
        <f t="shared" si="0"/>
        <v>0</v>
      </c>
      <c r="Y32" s="9">
        <f t="shared" si="0"/>
        <v>0</v>
      </c>
      <c r="Z32" s="9">
        <f t="shared" si="0"/>
        <v>0</v>
      </c>
      <c r="AA32" s="9">
        <f t="shared" si="0"/>
        <v>0</v>
      </c>
      <c r="AB32" s="9">
        <f t="shared" si="0"/>
        <v>9955</v>
      </c>
      <c r="AC32" s="9">
        <f t="shared" si="0"/>
        <v>25</v>
      </c>
      <c r="AD32" s="9">
        <f t="shared" si="0"/>
        <v>7089</v>
      </c>
      <c r="AE32" s="9">
        <f t="shared" si="0"/>
        <v>2841</v>
      </c>
      <c r="AF32" s="9">
        <f t="shared" si="0"/>
        <v>0</v>
      </c>
    </row>
    <row r="33" spans="3:32" x14ac:dyDescent="0.2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5"/>
      <c r="C12" s="87" t="s">
        <v>77</v>
      </c>
      <c r="D12" s="87"/>
      <c r="E12" s="87"/>
      <c r="F12" s="87"/>
      <c r="G12" s="87"/>
      <c r="H12" s="87" t="s">
        <v>141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spans="2:22" ht="25.5" customHeight="1" x14ac:dyDescent="0.2">
      <c r="B13" s="25"/>
      <c r="C13" s="87"/>
      <c r="D13" s="87"/>
      <c r="E13" s="87"/>
      <c r="F13" s="87"/>
      <c r="G13" s="87"/>
      <c r="H13" s="87" t="s">
        <v>143</v>
      </c>
      <c r="I13" s="87"/>
      <c r="J13" s="87"/>
      <c r="K13" s="87"/>
      <c r="L13" s="89"/>
      <c r="M13" s="87" t="s">
        <v>144</v>
      </c>
      <c r="N13" s="87"/>
      <c r="O13" s="87"/>
      <c r="P13" s="87"/>
      <c r="Q13" s="89"/>
      <c r="R13" s="87" t="s">
        <v>145</v>
      </c>
      <c r="S13" s="87"/>
      <c r="T13" s="87"/>
      <c r="U13" s="87"/>
      <c r="V13" s="89"/>
    </row>
    <row r="14" spans="2:22" ht="45" customHeight="1" x14ac:dyDescent="0.2">
      <c r="B14" s="25"/>
      <c r="C14" s="58" t="s">
        <v>136</v>
      </c>
      <c r="D14" s="58" t="s">
        <v>137</v>
      </c>
      <c r="E14" s="58" t="s">
        <v>146</v>
      </c>
      <c r="F14" s="58" t="s">
        <v>147</v>
      </c>
      <c r="G14" s="58" t="s">
        <v>140</v>
      </c>
      <c r="H14" s="58" t="s">
        <v>136</v>
      </c>
      <c r="I14" s="58" t="s">
        <v>137</v>
      </c>
      <c r="J14" s="58" t="s">
        <v>146</v>
      </c>
      <c r="K14" s="58" t="s">
        <v>147</v>
      </c>
      <c r="L14" s="58" t="s">
        <v>140</v>
      </c>
      <c r="M14" s="58" t="s">
        <v>136</v>
      </c>
      <c r="N14" s="58" t="s">
        <v>137</v>
      </c>
      <c r="O14" s="58" t="s">
        <v>146</v>
      </c>
      <c r="P14" s="58" t="s">
        <v>147</v>
      </c>
      <c r="Q14" s="58" t="s">
        <v>140</v>
      </c>
      <c r="R14" s="58" t="s">
        <v>136</v>
      </c>
      <c r="S14" s="58" t="s">
        <v>137</v>
      </c>
      <c r="T14" s="58" t="s">
        <v>146</v>
      </c>
      <c r="U14" s="58" t="s">
        <v>147</v>
      </c>
      <c r="V14" s="58" t="s">
        <v>140</v>
      </c>
    </row>
    <row r="15" spans="2:22" ht="20.100000000000001" customHeight="1" thickBot="1" x14ac:dyDescent="0.25">
      <c r="B15" s="3" t="s">
        <v>22</v>
      </c>
      <c r="C15" s="31">
        <f>IF('Órdenes según Instancia'!C15=0,"-",IF('Órdenes según Instancia'!AB15=0,"-",('Órdenes según Instancia'!C15/'Órdenes según Instancia'!AB15)))</f>
        <v>0.91471011020603732</v>
      </c>
      <c r="D15" s="31">
        <f>IF('Órdenes según Instancia'!H15=0,"-",IF('Órdenes según Instancia'!AB15=0,"-",('Órdenes según Instancia'!H15/'Órdenes según Instancia'!AB15)))</f>
        <v>5.2707235265931959E-3</v>
      </c>
      <c r="E15" s="31">
        <f>IF('Órdenes según Instancia'!M15=0,"-",IF('Órdenes según Instancia'!AB15=0,"-",('Órdenes según Instancia'!M15/'Órdenes según Instancia'!AB15)))</f>
        <v>5.558217537134643E-2</v>
      </c>
      <c r="F15" s="31">
        <f>IF('Órdenes según Instancia'!R15=0,"-",IF('Órdenes según Instancia'!AB15=0,"-",('Órdenes según Instancia'!R15/'Órdenes según Instancia'!AB15)))</f>
        <v>2.4436990896023001E-2</v>
      </c>
      <c r="G15" s="31" t="str">
        <f>IF('Órdenes según Instancia'!W15=0,"-",IF('Órdenes según Instancia'!AB15=0,"-",('Órdenes según Instancia'!W15/'Órdenes según Instancia'!AB15)))</f>
        <v>-</v>
      </c>
      <c r="H15" s="31">
        <f>IF('Órdenes según Instancia'!D15=0,"-",IF('Órdenes según Instancia'!AC15=0,"-",('Órdenes según Instancia'!D15/'Órdenes según Instancia'!AC15)))</f>
        <v>1</v>
      </c>
      <c r="I15" s="31" t="str">
        <f>IF('Órdenes según Instancia'!I15=0,"-",IF('Órdenes según Instancia'!AC15=0,"-",('Órdenes según Instancia'!I15/'Órdenes según Instancia'!AC15)))</f>
        <v>-</v>
      </c>
      <c r="J15" s="31" t="str">
        <f>IF('Órdenes según Instancia'!N15=0,"-",IF('Órdenes según Instancia'!AC15=0,"-",('Órdenes según Instancia'!N15/'Órdenes según Instancia'!AC15)))</f>
        <v>-</v>
      </c>
      <c r="K15" s="31" t="str">
        <f>IF('Órdenes según Instancia'!S15=0,"-",IF('Órdenes según Instancia'!AC15=0,"-",('Órdenes según Instancia'!S15/'Órdenes según Instancia'!AC15)))</f>
        <v>-</v>
      </c>
      <c r="L15" s="31" t="str">
        <f>IF('Órdenes según Instancia'!X15=0,"-",IF('Órdenes según Instancia'!AC15=0,"-",('Órdenes según Instancia'!X15/'Órdenes según Instancia'!AC15)))</f>
        <v>-</v>
      </c>
      <c r="M15" s="31">
        <f>IF('Órdenes según Instancia'!E15=0,"-",IF('Órdenes según Instancia'!AD15=0,"-",('Órdenes según Instancia'!E15/'Órdenes según Instancia'!AD15)))</f>
        <v>0.89373134328358206</v>
      </c>
      <c r="N15" s="31">
        <f>IF('Órdenes según Instancia'!J15=0,"-",IF('Órdenes según Instancia'!AD15=0,"-",('Órdenes según Instancia'!J15/'Órdenes según Instancia'!AD15)))</f>
        <v>6.5671641791044772E-3</v>
      </c>
      <c r="O15" s="31">
        <f>IF('Órdenes según Instancia'!O15=0,"-",IF('Órdenes según Instancia'!AD15=0,"-",('Órdenes según Instancia'!O15/'Órdenes según Instancia'!AD15)))</f>
        <v>6.9253731343283581E-2</v>
      </c>
      <c r="P15" s="31">
        <f>IF('Órdenes según Instancia'!T15=0,"-",IF('Órdenes según Instancia'!AD15=0,"-",('Órdenes según Instancia'!T15/'Órdenes según Instancia'!AD15)))</f>
        <v>3.0447761194029851E-2</v>
      </c>
      <c r="Q15" s="31" t="str">
        <f>IF('Órdenes según Instancia'!Y15=0,"-",IF('Órdenes según Instancia'!AD15=0,"-",('Órdenes según Instancia'!Y15/'Órdenes según Instancia'!AD15)))</f>
        <v>-</v>
      </c>
      <c r="R15" s="31">
        <f>IF('Órdenes según Instancia'!F15=0,"-",IF('Órdenes según Instancia'!AE15=0,"-",('Órdenes según Instancia'!F15/'Órdenes según Instancia'!AE15)))</f>
        <v>1</v>
      </c>
      <c r="S15" s="31" t="str">
        <f>IF('Órdenes según Instancia'!K15=0,"-",IF('Órdenes según Instancia'!AE15=0,"-",('Órdenes según Instancia'!K15/'Órdenes según Instancia'!AE15)))</f>
        <v>-</v>
      </c>
      <c r="T15" s="31" t="str">
        <f>IF('Órdenes según Instancia'!P15=0,"-",IF('Órdenes según Instancia'!AE15=0,"-",('Órdenes según Instancia'!P15/'Órdenes según Instancia'!AE15)))</f>
        <v>-</v>
      </c>
      <c r="U15" s="31" t="str">
        <f>IF('Órdenes según Instancia'!U15=0,"-",IF('Órdenes según Instancia'!AE15=0,"-",('Órdenes según Instancia'!U15/('Órdenes según Instancia'!AE15))))</f>
        <v>-</v>
      </c>
      <c r="V15" s="31" t="str">
        <f>IF('Órdenes según Instancia'!Z15=0,"-",IF('Órdenes según Instancia'!AE15=0,"-",('Órdenes según Instancia'!Z15/'Órdenes según Instancia'!AE15)))</f>
        <v>-</v>
      </c>
    </row>
    <row r="16" spans="2:22" ht="20.100000000000001" customHeight="1" thickBot="1" x14ac:dyDescent="0.25">
      <c r="B16" s="4" t="s">
        <v>23</v>
      </c>
      <c r="C16" s="29">
        <f>IF('Órdenes según Instancia'!C16=0,"-",IF('Órdenes según Instancia'!AB16=0,"-",('Órdenes según Instancia'!C16/'Órdenes según Instancia'!AB16)))</f>
        <v>0.91153846153846152</v>
      </c>
      <c r="D16" s="29">
        <f>IF('Órdenes según Instancia'!H16=0,"-",IF('Órdenes según Instancia'!AB16=0,"-",('Órdenes según Instancia'!H16/'Órdenes según Instancia'!AB16)))</f>
        <v>3.8461538461538464E-3</v>
      </c>
      <c r="E16" s="29">
        <f>IF('Órdenes según Instancia'!M16=0,"-",IF('Órdenes según Instancia'!AB16=0,"-",('Órdenes según Instancia'!M16/'Órdenes según Instancia'!AB16)))</f>
        <v>5.7692307692307696E-2</v>
      </c>
      <c r="F16" s="29">
        <f>IF('Órdenes según Instancia'!R16=0,"-",IF('Órdenes según Instancia'!AB16=0,"-",('Órdenes según Instancia'!R16/'Órdenes según Instancia'!AB16)))</f>
        <v>2.6923076923076925E-2</v>
      </c>
      <c r="G16" s="29" t="str">
        <f>IF('Órdenes según Instancia'!W16=0,"-",IF('Órdenes según Instancia'!AB16=0,"-",('Órdenes según Instancia'!W16/'Órdenes según Instancia'!AB16)))</f>
        <v>-</v>
      </c>
      <c r="H16" s="29" t="str">
        <f>IF('Órdenes según Instancia'!D16=0,"-",IF('Órdenes según Instancia'!AC16=0,"-",('Órdenes según Instancia'!D16/'Órdenes según Instancia'!AC16)))</f>
        <v>-</v>
      </c>
      <c r="I16" s="29" t="str">
        <f>IF('Órdenes según Instancia'!I16=0,"-",IF('Órdenes según Instancia'!AC16=0,"-",('Órdenes según Instancia'!I16/'Órdenes según Instancia'!AC16)))</f>
        <v>-</v>
      </c>
      <c r="J16" s="29" t="str">
        <f>IF('Órdenes según Instancia'!N16=0,"-",IF('Órdenes según Instancia'!AC16=0,"-",('Órdenes según Instancia'!N16/'Órdenes según Instancia'!AC16)))</f>
        <v>-</v>
      </c>
      <c r="K16" s="29" t="str">
        <f>IF('Órdenes según Instancia'!S16=0,"-",IF('Órdenes según Instancia'!AC16=0,"-",('Órdenes según Instancia'!S16/'Órdenes según Instancia'!AC16)))</f>
        <v>-</v>
      </c>
      <c r="L16" s="29" t="str">
        <f>IF('Órdenes según Instancia'!X16=0,"-",IF('Órdenes según Instancia'!AC16=0,"-",('Órdenes según Instancia'!X16/'Órdenes según Instancia'!AC16)))</f>
        <v>-</v>
      </c>
      <c r="M16" s="29">
        <f>IF('Órdenes según Instancia'!E16=0,"-",IF('Órdenes según Instancia'!AD16=0,"-",('Órdenes según Instancia'!E16/'Órdenes según Instancia'!AD16)))</f>
        <v>0.9017857142857143</v>
      </c>
      <c r="N16" s="29">
        <f>IF('Órdenes según Instancia'!J16=0,"-",IF('Órdenes según Instancia'!AD16=0,"-",('Órdenes según Instancia'!J16/'Órdenes según Instancia'!AD16)))</f>
        <v>4.464285714285714E-3</v>
      </c>
      <c r="O16" s="29">
        <f>IF('Órdenes según Instancia'!O16=0,"-",IF('Órdenes según Instancia'!AD16=0,"-",('Órdenes según Instancia'!O16/'Órdenes según Instancia'!AD16)))</f>
        <v>6.25E-2</v>
      </c>
      <c r="P16" s="29">
        <f>IF('Órdenes según Instancia'!T16=0,"-",IF('Órdenes según Instancia'!AD16=0,"-",('Órdenes según Instancia'!T16/'Órdenes según Instancia'!AD16)))</f>
        <v>3.125E-2</v>
      </c>
      <c r="Q16" s="29" t="str">
        <f>IF('Órdenes según Instancia'!Y16=0,"-",IF('Órdenes según Instancia'!AD16=0,"-",('Órdenes según Instancia'!Y16/'Órdenes según Instancia'!AD16)))</f>
        <v>-</v>
      </c>
      <c r="R16" s="29">
        <f>IF('Órdenes según Instancia'!F16=0,"-",IF('Órdenes según Instancia'!AE16=0,"-",('Órdenes según Instancia'!F16/'Órdenes según Instancia'!AE16)))</f>
        <v>0.97222222222222221</v>
      </c>
      <c r="S16" s="29" t="str">
        <f>IF('Órdenes según Instancia'!K16=0,"-",IF('Órdenes según Instancia'!AE16=0,"-",('Órdenes según Instancia'!K16/'Órdenes según Instancia'!AE16)))</f>
        <v>-</v>
      </c>
      <c r="T16" s="29">
        <f>IF('Órdenes según Instancia'!P16=0,"-",IF('Órdenes según Instancia'!AE16=0,"-",('Órdenes según Instancia'!P16/'Órdenes según Instancia'!AE16)))</f>
        <v>2.7777777777777776E-2</v>
      </c>
      <c r="U16" s="29" t="str">
        <f>IF('Órdenes según Instancia'!U16=0,"-",IF('Órdenes según Instancia'!AE16=0,"-",('Órdenes según Instancia'!U16/('Órdenes según Instancia'!AE16))))</f>
        <v>-</v>
      </c>
      <c r="V16" s="29" t="str">
        <f>IF('Órdenes según Instancia'!Z16=0,"-",IF('Órdenes según Instancia'!AE16=0,"-",('Órdenes según Instancia'!Z16/'Órdenes según Instancia'!AE16)))</f>
        <v>-</v>
      </c>
    </row>
    <row r="17" spans="2:22" ht="20.100000000000001" customHeight="1" thickBot="1" x14ac:dyDescent="0.25">
      <c r="B17" s="4" t="s">
        <v>24</v>
      </c>
      <c r="C17" s="29">
        <f>IF('Órdenes según Instancia'!C17=0,"-",IF('Órdenes según Instancia'!AB17=0,"-",('Órdenes según Instancia'!C17/'Órdenes según Instancia'!AB17)))</f>
        <v>0.97660818713450293</v>
      </c>
      <c r="D17" s="29" t="str">
        <f>IF('Órdenes según Instancia'!H17=0,"-",IF('Órdenes según Instancia'!AB17=0,"-",('Órdenes según Instancia'!H17/'Órdenes según Instancia'!AB17)))</f>
        <v>-</v>
      </c>
      <c r="E17" s="29">
        <f>IF('Órdenes según Instancia'!M17=0,"-",IF('Órdenes según Instancia'!AB17=0,"-",('Órdenes según Instancia'!M17/'Órdenes según Instancia'!AB17)))</f>
        <v>1.1695906432748537E-2</v>
      </c>
      <c r="F17" s="29">
        <f>IF('Órdenes según Instancia'!R17=0,"-",IF('Órdenes según Instancia'!AB17=0,"-",('Órdenes según Instancia'!R17/'Órdenes según Instancia'!AB17)))</f>
        <v>1.1695906432748537E-2</v>
      </c>
      <c r="G17" s="29" t="str">
        <f>IF('Órdenes según Instancia'!W17=0,"-",IF('Órdenes según Instancia'!AB17=0,"-",('Órdenes según Instancia'!W17/'Órdenes según Instancia'!AB17)))</f>
        <v>-</v>
      </c>
      <c r="H17" s="29" t="str">
        <f>IF('Órdenes según Instancia'!D17=0,"-",IF('Órdenes según Instancia'!AC17=0,"-",('Órdenes según Instancia'!D17/'Órdenes según Instancia'!AC17)))</f>
        <v>-</v>
      </c>
      <c r="I17" s="29" t="str">
        <f>IF('Órdenes según Instancia'!I17=0,"-",IF('Órdenes según Instancia'!AC17=0,"-",('Órdenes según Instancia'!I17/'Órdenes según Instancia'!AC17)))</f>
        <v>-</v>
      </c>
      <c r="J17" s="29" t="str">
        <f>IF('Órdenes según Instancia'!N17=0,"-",IF('Órdenes según Instancia'!AC17=0,"-",('Órdenes según Instancia'!N17/'Órdenes según Instancia'!AC17)))</f>
        <v>-</v>
      </c>
      <c r="K17" s="29" t="str">
        <f>IF('Órdenes según Instancia'!S17=0,"-",IF('Órdenes según Instancia'!AC17=0,"-",('Órdenes según Instancia'!S17/'Órdenes según Instancia'!AC17)))</f>
        <v>-</v>
      </c>
      <c r="L17" s="29" t="str">
        <f>IF('Órdenes según Instancia'!X17=0,"-",IF('Órdenes según Instancia'!AC17=0,"-",('Órdenes según Instancia'!X17/'Órdenes según Instancia'!AC17)))</f>
        <v>-</v>
      </c>
      <c r="M17" s="29">
        <f>IF('Órdenes según Instancia'!E17=0,"-",IF('Órdenes según Instancia'!AD17=0,"-",('Órdenes según Instancia'!E17/'Órdenes según Instancia'!AD17)))</f>
        <v>0.96969696969696972</v>
      </c>
      <c r="N17" s="29" t="str">
        <f>IF('Órdenes según Instancia'!J17=0,"-",IF('Órdenes según Instancia'!AD17=0,"-",('Órdenes según Instancia'!J17/'Órdenes según Instancia'!AD17)))</f>
        <v>-</v>
      </c>
      <c r="O17" s="29">
        <f>IF('Órdenes según Instancia'!O17=0,"-",IF('Órdenes según Instancia'!AD17=0,"-",('Órdenes según Instancia'!O17/'Órdenes según Instancia'!AD17)))</f>
        <v>1.5151515151515152E-2</v>
      </c>
      <c r="P17" s="29">
        <f>IF('Órdenes según Instancia'!T17=0,"-",IF('Órdenes según Instancia'!AD17=0,"-",('Órdenes según Instancia'!T17/'Órdenes según Instancia'!AD17)))</f>
        <v>1.5151515151515152E-2</v>
      </c>
      <c r="Q17" s="29" t="str">
        <f>IF('Órdenes según Instancia'!Y17=0,"-",IF('Órdenes según Instancia'!AD17=0,"-",('Órdenes según Instancia'!Y17/'Órdenes según Instancia'!AD17)))</f>
        <v>-</v>
      </c>
      <c r="R17" s="29">
        <f>IF('Órdenes según Instancia'!F17=0,"-",IF('Órdenes según Instancia'!AE17=0,"-",('Órdenes según Instancia'!F17/'Órdenes según Instancia'!AE17)))</f>
        <v>1</v>
      </c>
      <c r="S17" s="29" t="str">
        <f>IF('Órdenes según Instancia'!K17=0,"-",IF('Órdenes según Instancia'!AE17=0,"-",('Órdenes según Instancia'!K17/'Órdenes según Instancia'!AE17)))</f>
        <v>-</v>
      </c>
      <c r="T17" s="29" t="str">
        <f>IF('Órdenes según Instancia'!P17=0,"-",IF('Órdenes según Instancia'!AE17=0,"-",('Órdenes según Instancia'!P17/'Órdenes según Instancia'!AE17)))</f>
        <v>-</v>
      </c>
      <c r="U17" s="29" t="str">
        <f>IF('Órdenes según Instancia'!U17=0,"-",IF('Órdenes según Instancia'!AE17=0,"-",('Órdenes según Instancia'!U17/('Órdenes según Instancia'!AE17))))</f>
        <v>-</v>
      </c>
      <c r="V17" s="29" t="str">
        <f>IF('Órdenes según Instancia'!Z17=0,"-",IF('Órdenes según Instancia'!AE17=0,"-",('Órdenes según Instancia'!Z17/'Órdenes según Instancia'!AE17)))</f>
        <v>-</v>
      </c>
    </row>
    <row r="18" spans="2:22" ht="20.100000000000001" customHeight="1" thickBot="1" x14ac:dyDescent="0.25">
      <c r="B18" s="4" t="s">
        <v>25</v>
      </c>
      <c r="C18" s="29">
        <f>IF('Órdenes según Instancia'!C18=0,"-",IF('Órdenes según Instancia'!AB18=0,"-",('Órdenes según Instancia'!C18/'Órdenes según Instancia'!AB18)))</f>
        <v>0.9642857142857143</v>
      </c>
      <c r="D18" s="29" t="str">
        <f>IF('Órdenes según Instancia'!H18=0,"-",IF('Órdenes según Instancia'!AB18=0,"-",('Órdenes según Instancia'!H18/'Órdenes según Instancia'!AB18)))</f>
        <v>-</v>
      </c>
      <c r="E18" s="29">
        <f>IF('Órdenes según Instancia'!M18=0,"-",IF('Órdenes según Instancia'!AB18=0,"-",('Órdenes según Instancia'!M18/'Órdenes según Instancia'!AB18)))</f>
        <v>3.5714285714285712E-2</v>
      </c>
      <c r="F18" s="29" t="str">
        <f>IF('Órdenes según Instancia'!R18=0,"-",IF('Órdenes según Instancia'!AB18=0,"-",('Órdenes según Instancia'!R18/'Órdenes según Instancia'!AB18)))</f>
        <v>-</v>
      </c>
      <c r="G18" s="29" t="str">
        <f>IF('Órdenes según Instancia'!W18=0,"-",IF('Órdenes según Instancia'!AB18=0,"-",('Órdenes según Instancia'!W18/'Órdenes según Instancia'!AB18)))</f>
        <v>-</v>
      </c>
      <c r="H18" s="29" t="str">
        <f>IF('Órdenes según Instancia'!D18=0,"-",IF('Órdenes según Instancia'!AC18=0,"-",('Órdenes según Instancia'!D18/'Órdenes según Instancia'!AC18)))</f>
        <v>-</v>
      </c>
      <c r="I18" s="29" t="str">
        <f>IF('Órdenes según Instancia'!I18=0,"-",IF('Órdenes según Instancia'!AC18=0,"-",('Órdenes según Instancia'!I18/'Órdenes según Instancia'!AC18)))</f>
        <v>-</v>
      </c>
      <c r="J18" s="29" t="str">
        <f>IF('Órdenes según Instancia'!N18=0,"-",IF('Órdenes según Instancia'!AC18=0,"-",('Órdenes según Instancia'!N18/'Órdenes según Instancia'!AC18)))</f>
        <v>-</v>
      </c>
      <c r="K18" s="29" t="str">
        <f>IF('Órdenes según Instancia'!S18=0,"-",IF('Órdenes según Instancia'!AC18=0,"-",('Órdenes según Instancia'!S18/'Órdenes según Instancia'!AC18)))</f>
        <v>-</v>
      </c>
      <c r="L18" s="29" t="str">
        <f>IF('Órdenes según Instancia'!X18=0,"-",IF('Órdenes según Instancia'!AC18=0,"-",('Órdenes según Instancia'!X18/'Órdenes según Instancia'!AC18)))</f>
        <v>-</v>
      </c>
      <c r="M18" s="29">
        <f>IF('Órdenes según Instancia'!E18=0,"-",IF('Órdenes según Instancia'!AD18=0,"-",('Órdenes según Instancia'!E18/'Órdenes según Instancia'!AD18)))</f>
        <v>0.95238095238095233</v>
      </c>
      <c r="N18" s="29" t="str">
        <f>IF('Órdenes según Instancia'!J18=0,"-",IF('Órdenes según Instancia'!AD18=0,"-",('Órdenes según Instancia'!J18/'Órdenes según Instancia'!AD18)))</f>
        <v>-</v>
      </c>
      <c r="O18" s="29">
        <f>IF('Órdenes según Instancia'!O18=0,"-",IF('Órdenes según Instancia'!AD18=0,"-",('Órdenes según Instancia'!O18/'Órdenes según Instancia'!AD18)))</f>
        <v>4.7619047619047616E-2</v>
      </c>
      <c r="P18" s="29" t="str">
        <f>IF('Órdenes según Instancia'!T18=0,"-",IF('Órdenes según Instancia'!AD18=0,"-",('Órdenes según Instancia'!T18/'Órdenes según Instancia'!AD18)))</f>
        <v>-</v>
      </c>
      <c r="Q18" s="29" t="str">
        <f>IF('Órdenes según Instancia'!Y18=0,"-",IF('Órdenes según Instancia'!AD18=0,"-",('Órdenes según Instancia'!Y18/'Órdenes según Instancia'!AD18)))</f>
        <v>-</v>
      </c>
      <c r="R18" s="29">
        <f>IF('Órdenes según Instancia'!F18=0,"-",IF('Órdenes según Instancia'!AE18=0,"-",('Órdenes según Instancia'!F18/'Órdenes según Instancia'!AE18)))</f>
        <v>1</v>
      </c>
      <c r="S18" s="29" t="str">
        <f>IF('Órdenes según Instancia'!K18=0,"-",IF('Órdenes según Instancia'!AE18=0,"-",('Órdenes según Instancia'!K18/'Órdenes según Instancia'!AE18)))</f>
        <v>-</v>
      </c>
      <c r="T18" s="29" t="str">
        <f>IF('Órdenes según Instancia'!P18=0,"-",IF('Órdenes según Instancia'!AE18=0,"-",('Órdenes según Instancia'!P18/'Órdenes según Instancia'!AE18)))</f>
        <v>-</v>
      </c>
      <c r="U18" s="29" t="str">
        <f>IF('Órdenes según Instancia'!U18=0,"-",IF('Órdenes según Instancia'!AE18=0,"-",('Órdenes según Instancia'!U18/('Órdenes según Instancia'!AE18))))</f>
        <v>-</v>
      </c>
      <c r="V18" s="29" t="str">
        <f>IF('Órdenes según Instancia'!Z18=0,"-",IF('Órdenes según Instancia'!AE18=0,"-",('Órdenes según Instancia'!Z18/'Órdenes según Instancia'!AE18)))</f>
        <v>-</v>
      </c>
    </row>
    <row r="19" spans="2:22" ht="20.100000000000001" customHeight="1" thickBot="1" x14ac:dyDescent="0.25">
      <c r="B19" s="4" t="s">
        <v>26</v>
      </c>
      <c r="C19" s="29">
        <f>IF('Órdenes según Instancia'!C19=0,"-",IF('Órdenes según Instancia'!AB19=0,"-",('Órdenes según Instancia'!C19/'Órdenes según Instancia'!AB19)))</f>
        <v>0.79012345679012341</v>
      </c>
      <c r="D19" s="29" t="str">
        <f>IF('Órdenes según Instancia'!H19=0,"-",IF('Órdenes según Instancia'!AB19=0,"-",('Órdenes según Instancia'!H19/'Órdenes según Instancia'!AB19)))</f>
        <v>-</v>
      </c>
      <c r="E19" s="29">
        <f>IF('Órdenes según Instancia'!M19=0,"-",IF('Órdenes según Instancia'!AB19=0,"-",('Órdenes según Instancia'!M19/'Órdenes según Instancia'!AB19)))</f>
        <v>0.13168724279835392</v>
      </c>
      <c r="F19" s="29">
        <f>IF('Órdenes según Instancia'!R19=0,"-",IF('Órdenes según Instancia'!AB19=0,"-",('Órdenes según Instancia'!R19/'Órdenes según Instancia'!AB19)))</f>
        <v>7.8189300411522639E-2</v>
      </c>
      <c r="G19" s="29" t="str">
        <f>IF('Órdenes según Instancia'!W19=0,"-",IF('Órdenes según Instancia'!AB19=0,"-",('Órdenes según Instancia'!W19/'Órdenes según Instancia'!AB19)))</f>
        <v>-</v>
      </c>
      <c r="H19" s="29">
        <f>IF('Órdenes según Instancia'!D19=0,"-",IF('Órdenes según Instancia'!AC19=0,"-",('Órdenes según Instancia'!D19/'Órdenes según Instancia'!AC19)))</f>
        <v>1</v>
      </c>
      <c r="I19" s="29" t="str">
        <f>IF('Órdenes según Instancia'!I19=0,"-",IF('Órdenes según Instancia'!AC19=0,"-",('Órdenes según Instancia'!I19/'Órdenes según Instancia'!AC19)))</f>
        <v>-</v>
      </c>
      <c r="J19" s="29" t="str">
        <f>IF('Órdenes según Instancia'!N19=0,"-",IF('Órdenes según Instancia'!AC19=0,"-",('Órdenes según Instancia'!N19/'Órdenes según Instancia'!AC19)))</f>
        <v>-</v>
      </c>
      <c r="K19" s="29" t="str">
        <f>IF('Órdenes según Instancia'!S19=0,"-",IF('Órdenes según Instancia'!AC19=0,"-",('Órdenes según Instancia'!S19/'Órdenes según Instancia'!AC19)))</f>
        <v>-</v>
      </c>
      <c r="L19" s="29" t="str">
        <f>IF('Órdenes según Instancia'!X19=0,"-",IF('Órdenes según Instancia'!AC19=0,"-",('Órdenes según Instancia'!X19/'Órdenes según Instancia'!AC19)))</f>
        <v>-</v>
      </c>
      <c r="M19" s="29">
        <f>IF('Órdenes según Instancia'!E19=0,"-",IF('Órdenes según Instancia'!AD19=0,"-",('Órdenes según Instancia'!E19/'Órdenes según Instancia'!AD19)))</f>
        <v>0.72054794520547949</v>
      </c>
      <c r="N19" s="29" t="str">
        <f>IF('Órdenes según Instancia'!J19=0,"-",IF('Órdenes según Instancia'!AD19=0,"-",('Órdenes según Instancia'!J19/'Órdenes según Instancia'!AD19)))</f>
        <v>-</v>
      </c>
      <c r="O19" s="29">
        <f>IF('Órdenes según Instancia'!O19=0,"-",IF('Órdenes según Instancia'!AD19=0,"-",('Órdenes según Instancia'!O19/'Órdenes según Instancia'!AD19)))</f>
        <v>0.17534246575342466</v>
      </c>
      <c r="P19" s="29">
        <f>IF('Órdenes según Instancia'!T19=0,"-",IF('Órdenes según Instancia'!AD19=0,"-",('Órdenes según Instancia'!T19/'Órdenes según Instancia'!AD19)))</f>
        <v>0.10410958904109589</v>
      </c>
      <c r="Q19" s="29" t="str">
        <f>IF('Órdenes según Instancia'!Y19=0,"-",IF('Órdenes según Instancia'!AD19=0,"-",('Órdenes según Instancia'!Y19/'Órdenes según Instancia'!AD19)))</f>
        <v>-</v>
      </c>
      <c r="R19" s="29">
        <f>IF('Órdenes según Instancia'!F19=0,"-",IF('Órdenes según Instancia'!AE19=0,"-",('Órdenes según Instancia'!F19/'Órdenes según Instancia'!AE19)))</f>
        <v>1</v>
      </c>
      <c r="S19" s="29" t="str">
        <f>IF('Órdenes según Instancia'!K19=0,"-",IF('Órdenes según Instancia'!AE19=0,"-",('Órdenes según Instancia'!K19/'Órdenes según Instancia'!AE19)))</f>
        <v>-</v>
      </c>
      <c r="T19" s="29" t="str">
        <f>IF('Órdenes según Instancia'!P19=0,"-",IF('Órdenes según Instancia'!AE19=0,"-",('Órdenes según Instancia'!P19/'Órdenes según Instancia'!AE19)))</f>
        <v>-</v>
      </c>
      <c r="U19" s="29" t="str">
        <f>IF('Órdenes según Instancia'!U19=0,"-",IF('Órdenes según Instancia'!AE19=0,"-",('Órdenes según Instancia'!U19/('Órdenes según Instancia'!AE19))))</f>
        <v>-</v>
      </c>
      <c r="V19" s="29" t="str">
        <f>IF('Órdenes según Instancia'!Z19=0,"-",IF('Órdenes según Instancia'!AE19=0,"-",('Órdenes según Instancia'!Z19/'Órdenes según Instancia'!AE19)))</f>
        <v>-</v>
      </c>
    </row>
    <row r="20" spans="2:22" ht="20.100000000000001" customHeight="1" thickBot="1" x14ac:dyDescent="0.25">
      <c r="B20" s="4" t="s">
        <v>27</v>
      </c>
      <c r="C20" s="29">
        <f>IF('Órdenes según Instancia'!C20=0,"-",IF('Órdenes según Instancia'!AB20=0,"-",('Órdenes según Instancia'!C20/'Órdenes según Instancia'!AB20)))</f>
        <v>0.95402298850574707</v>
      </c>
      <c r="D20" s="29" t="str">
        <f>IF('Órdenes según Instancia'!H20=0,"-",IF('Órdenes según Instancia'!AB20=0,"-",('Órdenes según Instancia'!H20/'Órdenes según Instancia'!AB20)))</f>
        <v>-</v>
      </c>
      <c r="E20" s="29">
        <f>IF('Órdenes según Instancia'!M20=0,"-",IF('Órdenes según Instancia'!AB20=0,"-",('Órdenes según Instancia'!M20/'Órdenes según Instancia'!AB20)))</f>
        <v>3.4482758620689655E-2</v>
      </c>
      <c r="F20" s="29">
        <f>IF('Órdenes según Instancia'!R20=0,"-",IF('Órdenes según Instancia'!AB20=0,"-",('Órdenes según Instancia'!R20/'Órdenes según Instancia'!AB20)))</f>
        <v>1.1494252873563218E-2</v>
      </c>
      <c r="G20" s="29" t="str">
        <f>IF('Órdenes según Instancia'!W20=0,"-",IF('Órdenes según Instancia'!AB20=0,"-",('Órdenes según Instancia'!W20/'Órdenes según Instancia'!AB20)))</f>
        <v>-</v>
      </c>
      <c r="H20" s="29" t="str">
        <f>IF('Órdenes según Instancia'!D20=0,"-",IF('Órdenes según Instancia'!AC20=0,"-",('Órdenes según Instancia'!D20/'Órdenes según Instancia'!AC20)))</f>
        <v>-</v>
      </c>
      <c r="I20" s="29" t="str">
        <f>IF('Órdenes según Instancia'!I20=0,"-",IF('Órdenes según Instancia'!AC20=0,"-",('Órdenes según Instancia'!I20/'Órdenes según Instancia'!AC20)))</f>
        <v>-</v>
      </c>
      <c r="J20" s="29" t="str">
        <f>IF('Órdenes según Instancia'!N20=0,"-",IF('Órdenes según Instancia'!AC20=0,"-",('Órdenes según Instancia'!N20/'Órdenes según Instancia'!AC20)))</f>
        <v>-</v>
      </c>
      <c r="K20" s="29" t="str">
        <f>IF('Órdenes según Instancia'!S20=0,"-",IF('Órdenes según Instancia'!AC20=0,"-",('Órdenes según Instancia'!S20/'Órdenes según Instancia'!AC20)))</f>
        <v>-</v>
      </c>
      <c r="L20" s="29" t="str">
        <f>IF('Órdenes según Instancia'!X20=0,"-",IF('Órdenes según Instancia'!AC20=0,"-",('Órdenes según Instancia'!X20/'Órdenes según Instancia'!AC20)))</f>
        <v>-</v>
      </c>
      <c r="M20" s="29">
        <f>IF('Órdenes según Instancia'!E20=0,"-",IF('Órdenes según Instancia'!AD20=0,"-",('Órdenes según Instancia'!E20/'Órdenes según Instancia'!AD20)))</f>
        <v>0.92982456140350878</v>
      </c>
      <c r="N20" s="29" t="str">
        <f>IF('Órdenes según Instancia'!J20=0,"-",IF('Órdenes según Instancia'!AD20=0,"-",('Órdenes según Instancia'!J20/'Órdenes según Instancia'!AD20)))</f>
        <v>-</v>
      </c>
      <c r="O20" s="29">
        <f>IF('Órdenes según Instancia'!O20=0,"-",IF('Órdenes según Instancia'!AD20=0,"-",('Órdenes según Instancia'!O20/'Órdenes según Instancia'!AD20)))</f>
        <v>5.2631578947368418E-2</v>
      </c>
      <c r="P20" s="29">
        <f>IF('Órdenes según Instancia'!T20=0,"-",IF('Órdenes según Instancia'!AD20=0,"-",('Órdenes según Instancia'!T20/'Órdenes según Instancia'!AD20)))</f>
        <v>1.7543859649122806E-2</v>
      </c>
      <c r="Q20" s="29" t="str">
        <f>IF('Órdenes según Instancia'!Y20=0,"-",IF('Órdenes según Instancia'!AD20=0,"-",('Órdenes según Instancia'!Y20/'Órdenes según Instancia'!AD20)))</f>
        <v>-</v>
      </c>
      <c r="R20" s="29">
        <f>IF('Órdenes según Instancia'!F20=0,"-",IF('Órdenes según Instancia'!AE20=0,"-",('Órdenes según Instancia'!F20/'Órdenes según Instancia'!AE20)))</f>
        <v>1</v>
      </c>
      <c r="S20" s="29" t="str">
        <f>IF('Órdenes según Instancia'!K20=0,"-",IF('Órdenes según Instancia'!AE20=0,"-",('Órdenes según Instancia'!K20/'Órdenes según Instancia'!AE20)))</f>
        <v>-</v>
      </c>
      <c r="T20" s="29" t="str">
        <f>IF('Órdenes según Instancia'!P20=0,"-",IF('Órdenes según Instancia'!AE20=0,"-",('Órdenes según Instancia'!P20/'Órdenes según Instancia'!AE20)))</f>
        <v>-</v>
      </c>
      <c r="U20" s="29" t="str">
        <f>IF('Órdenes según Instancia'!U20=0,"-",IF('Órdenes según Instancia'!AE20=0,"-",('Órdenes según Instancia'!U20/('Órdenes según Instancia'!AE20))))</f>
        <v>-</v>
      </c>
      <c r="V20" s="29" t="str">
        <f>IF('Órdenes según Instancia'!Z20=0,"-",IF('Órdenes según Instancia'!AE20=0,"-",('Órdenes según Instancia'!Z20/'Órdenes según Instancia'!AE20)))</f>
        <v>-</v>
      </c>
    </row>
    <row r="21" spans="2:22" ht="20.100000000000001" customHeight="1" thickBot="1" x14ac:dyDescent="0.25">
      <c r="B21" s="4" t="s">
        <v>28</v>
      </c>
      <c r="C21" s="29">
        <f>IF('Órdenes según Instancia'!C21=0,"-",IF('Órdenes según Instancia'!AB21=0,"-",('Órdenes según Instancia'!C21/'Órdenes según Instancia'!AB21)))</f>
        <v>0.98095238095238091</v>
      </c>
      <c r="D21" s="29" t="str">
        <f>IF('Órdenes según Instancia'!H21=0,"-",IF('Órdenes según Instancia'!AB21=0,"-",('Órdenes según Instancia'!H21/'Órdenes según Instancia'!AB21)))</f>
        <v>-</v>
      </c>
      <c r="E21" s="29">
        <f>IF('Órdenes según Instancia'!M21=0,"-",IF('Órdenes según Instancia'!AB21=0,"-",('Órdenes según Instancia'!M21/'Órdenes según Instancia'!AB21)))</f>
        <v>1.6666666666666666E-2</v>
      </c>
      <c r="F21" s="29">
        <f>IF('Órdenes según Instancia'!R21=0,"-",IF('Órdenes según Instancia'!AB21=0,"-",('Órdenes según Instancia'!R21/'Órdenes según Instancia'!AB21)))</f>
        <v>2.3809523809523812E-3</v>
      </c>
      <c r="G21" s="29" t="str">
        <f>IF('Órdenes según Instancia'!W21=0,"-",IF('Órdenes según Instancia'!AB21=0,"-",('Órdenes según Instancia'!W21/'Órdenes según Instancia'!AB21)))</f>
        <v>-</v>
      </c>
      <c r="H21" s="29" t="str">
        <f>IF('Órdenes según Instancia'!D21=0,"-",IF('Órdenes según Instancia'!AC21=0,"-",('Órdenes según Instancia'!D21/'Órdenes según Instancia'!AC21)))</f>
        <v>-</v>
      </c>
      <c r="I21" s="29" t="str">
        <f>IF('Órdenes según Instancia'!I21=0,"-",IF('Órdenes según Instancia'!AC21=0,"-",('Órdenes según Instancia'!I21/'Órdenes según Instancia'!AC21)))</f>
        <v>-</v>
      </c>
      <c r="J21" s="29" t="str">
        <f>IF('Órdenes según Instancia'!N21=0,"-",IF('Órdenes según Instancia'!AC21=0,"-",('Órdenes según Instancia'!N21/'Órdenes según Instancia'!AC21)))</f>
        <v>-</v>
      </c>
      <c r="K21" s="29" t="str">
        <f>IF('Órdenes según Instancia'!S21=0,"-",IF('Órdenes según Instancia'!AC21=0,"-",('Órdenes según Instancia'!S21/'Órdenes según Instancia'!AC21)))</f>
        <v>-</v>
      </c>
      <c r="L21" s="29" t="str">
        <f>IF('Órdenes según Instancia'!X21=0,"-",IF('Órdenes según Instancia'!AC21=0,"-",('Órdenes según Instancia'!X21/'Órdenes según Instancia'!AC21)))</f>
        <v>-</v>
      </c>
      <c r="M21" s="29">
        <f>IF('Órdenes según Instancia'!E21=0,"-",IF('Órdenes según Instancia'!AD21=0,"-",('Órdenes según Instancia'!E21/'Órdenes según Instancia'!AD21)))</f>
        <v>0.97523219814241491</v>
      </c>
      <c r="N21" s="29" t="str">
        <f>IF('Órdenes según Instancia'!J21=0,"-",IF('Órdenes según Instancia'!AD21=0,"-",('Órdenes según Instancia'!J21/'Órdenes según Instancia'!AD21)))</f>
        <v>-</v>
      </c>
      <c r="O21" s="29">
        <f>IF('Órdenes según Instancia'!O21=0,"-",IF('Órdenes según Instancia'!AD21=0,"-",('Órdenes según Instancia'!O21/'Órdenes según Instancia'!AD21)))</f>
        <v>2.1671826625386997E-2</v>
      </c>
      <c r="P21" s="29">
        <f>IF('Órdenes según Instancia'!T21=0,"-",IF('Órdenes según Instancia'!AD21=0,"-",('Órdenes según Instancia'!T21/'Órdenes según Instancia'!AD21)))</f>
        <v>3.0959752321981426E-3</v>
      </c>
      <c r="Q21" s="29" t="str">
        <f>IF('Órdenes según Instancia'!Y21=0,"-",IF('Órdenes según Instancia'!AD21=0,"-",('Órdenes según Instancia'!Y21/'Órdenes según Instancia'!AD21)))</f>
        <v>-</v>
      </c>
      <c r="R21" s="29">
        <f>IF('Órdenes según Instancia'!F21=0,"-",IF('Órdenes según Instancia'!AE21=0,"-",('Órdenes según Instancia'!F21/'Órdenes según Instancia'!AE21)))</f>
        <v>1</v>
      </c>
      <c r="S21" s="29" t="str">
        <f>IF('Órdenes según Instancia'!K21=0,"-",IF('Órdenes según Instancia'!AE21=0,"-",('Órdenes según Instancia'!K21/'Órdenes según Instancia'!AE21)))</f>
        <v>-</v>
      </c>
      <c r="T21" s="29" t="str">
        <f>IF('Órdenes según Instancia'!P21=0,"-",IF('Órdenes según Instancia'!AE21=0,"-",('Órdenes según Instancia'!P21/'Órdenes según Instancia'!AE21)))</f>
        <v>-</v>
      </c>
      <c r="U21" s="29" t="str">
        <f>IF('Órdenes según Instancia'!U21=0,"-",IF('Órdenes según Instancia'!AE21=0,"-",('Órdenes según Instancia'!U21/('Órdenes según Instancia'!AE21))))</f>
        <v>-</v>
      </c>
      <c r="V21" s="29" t="str">
        <f>IF('Órdenes según Instancia'!Z21=0,"-",IF('Órdenes según Instancia'!AE21=0,"-",('Órdenes según Instancia'!Z21/'Órdenes según Instancia'!AE21)))</f>
        <v>-</v>
      </c>
    </row>
    <row r="22" spans="2:22" ht="20.100000000000001" customHeight="1" thickBot="1" x14ac:dyDescent="0.25">
      <c r="B22" s="4" t="s">
        <v>29</v>
      </c>
      <c r="C22" s="29">
        <f>IF('Órdenes según Instancia'!C22=0,"-",IF('Órdenes según Instancia'!AB22=0,"-",('Órdenes según Instancia'!C22/'Órdenes según Instancia'!AB22)))</f>
        <v>0.96796338672768878</v>
      </c>
      <c r="D22" s="29" t="str">
        <f>IF('Órdenes según Instancia'!H22=0,"-",IF('Órdenes según Instancia'!AB22=0,"-",('Órdenes según Instancia'!H22/'Órdenes según Instancia'!AB22)))</f>
        <v>-</v>
      </c>
      <c r="E22" s="29">
        <f>IF('Órdenes según Instancia'!M22=0,"-",IF('Órdenes según Instancia'!AB22=0,"-",('Órdenes según Instancia'!M22/'Órdenes según Instancia'!AB22)))</f>
        <v>2.2883295194508008E-2</v>
      </c>
      <c r="F22" s="29">
        <f>IF('Órdenes según Instancia'!R22=0,"-",IF('Órdenes según Instancia'!AB22=0,"-",('Órdenes según Instancia'!R22/'Órdenes según Instancia'!AB22)))</f>
        <v>9.1533180778032037E-3</v>
      </c>
      <c r="G22" s="29" t="str">
        <f>IF('Órdenes según Instancia'!W22=0,"-",IF('Órdenes según Instancia'!AB22=0,"-",('Órdenes según Instancia'!W22/'Órdenes según Instancia'!AB22)))</f>
        <v>-</v>
      </c>
      <c r="H22" s="29" t="str">
        <f>IF('Órdenes según Instancia'!D22=0,"-",IF('Órdenes según Instancia'!AC22=0,"-",('Órdenes según Instancia'!D22/'Órdenes según Instancia'!AC22)))</f>
        <v>-</v>
      </c>
      <c r="I22" s="29" t="str">
        <f>IF('Órdenes según Instancia'!I22=0,"-",IF('Órdenes según Instancia'!AC22=0,"-",('Órdenes según Instancia'!I22/'Órdenes según Instancia'!AC22)))</f>
        <v>-</v>
      </c>
      <c r="J22" s="29" t="str">
        <f>IF('Órdenes según Instancia'!N22=0,"-",IF('Órdenes según Instancia'!AC22=0,"-",('Órdenes según Instancia'!N22/'Órdenes según Instancia'!AC22)))</f>
        <v>-</v>
      </c>
      <c r="K22" s="29" t="str">
        <f>IF('Órdenes según Instancia'!S22=0,"-",IF('Órdenes según Instancia'!AC22=0,"-",('Órdenes según Instancia'!S22/'Órdenes según Instancia'!AC22)))</f>
        <v>-</v>
      </c>
      <c r="L22" s="29" t="str">
        <f>IF('Órdenes según Instancia'!X22=0,"-",IF('Órdenes según Instancia'!AC22=0,"-",('Órdenes según Instancia'!X22/'Órdenes según Instancia'!AC22)))</f>
        <v>-</v>
      </c>
      <c r="M22" s="29">
        <f>IF('Órdenes según Instancia'!E22=0,"-",IF('Órdenes según Instancia'!AD22=0,"-",('Órdenes según Instancia'!E22/'Órdenes según Instancia'!AD22)))</f>
        <v>0.95930232558139539</v>
      </c>
      <c r="N22" s="29" t="str">
        <f>IF('Órdenes según Instancia'!J22=0,"-",IF('Órdenes según Instancia'!AD22=0,"-",('Órdenes según Instancia'!J22/'Órdenes según Instancia'!AD22)))</f>
        <v>-</v>
      </c>
      <c r="O22" s="29">
        <f>IF('Órdenes según Instancia'!O22=0,"-",IF('Órdenes según Instancia'!AD22=0,"-",('Órdenes según Instancia'!O22/'Órdenes según Instancia'!AD22)))</f>
        <v>2.9069767441860465E-2</v>
      </c>
      <c r="P22" s="29">
        <f>IF('Órdenes según Instancia'!T22=0,"-",IF('Órdenes según Instancia'!AD22=0,"-",('Órdenes según Instancia'!T22/'Órdenes según Instancia'!AD22)))</f>
        <v>1.1627906976744186E-2</v>
      </c>
      <c r="Q22" s="29" t="str">
        <f>IF('Órdenes según Instancia'!Y22=0,"-",IF('Órdenes según Instancia'!AD22=0,"-",('Órdenes según Instancia'!Y22/'Órdenes según Instancia'!AD22)))</f>
        <v>-</v>
      </c>
      <c r="R22" s="29">
        <f>IF('Órdenes según Instancia'!F22=0,"-",IF('Órdenes según Instancia'!AE22=0,"-",('Órdenes según Instancia'!F22/'Órdenes según Instancia'!AE22)))</f>
        <v>1</v>
      </c>
      <c r="S22" s="29" t="str">
        <f>IF('Órdenes según Instancia'!K22=0,"-",IF('Órdenes según Instancia'!AE22=0,"-",('Órdenes según Instancia'!K22/'Órdenes según Instancia'!AE22)))</f>
        <v>-</v>
      </c>
      <c r="T22" s="29" t="str">
        <f>IF('Órdenes según Instancia'!P22=0,"-",IF('Órdenes según Instancia'!AE22=0,"-",('Órdenes según Instancia'!P22/'Órdenes según Instancia'!AE22)))</f>
        <v>-</v>
      </c>
      <c r="U22" s="29" t="str">
        <f>IF('Órdenes según Instancia'!U22=0,"-",IF('Órdenes según Instancia'!AE22=0,"-",('Órdenes según Instancia'!U22/('Órdenes según Instancia'!AE22))))</f>
        <v>-</v>
      </c>
      <c r="V22" s="29" t="str">
        <f>IF('Órdenes según Instancia'!Z22=0,"-",IF('Órdenes según Instancia'!AE22=0,"-",('Órdenes según Instancia'!Z22/'Órdenes según Instancia'!AE22)))</f>
        <v>-</v>
      </c>
    </row>
    <row r="23" spans="2:22" ht="20.100000000000001" customHeight="1" thickBot="1" x14ac:dyDescent="0.25">
      <c r="B23" s="4" t="s">
        <v>30</v>
      </c>
      <c r="C23" s="29">
        <f>IF('Órdenes según Instancia'!C23=0,"-",IF('Órdenes según Instancia'!AB23=0,"-",('Órdenes según Instancia'!C23/'Órdenes según Instancia'!AB23)))</f>
        <v>0.98587360594795537</v>
      </c>
      <c r="D23" s="29">
        <f>IF('Órdenes según Instancia'!H23=0,"-",IF('Órdenes según Instancia'!AB23=0,"-",('Órdenes según Instancia'!H23/'Órdenes según Instancia'!AB23)))</f>
        <v>1.4869888475836431E-3</v>
      </c>
      <c r="E23" s="29">
        <f>IF('Órdenes según Instancia'!M23=0,"-",IF('Órdenes según Instancia'!AB23=0,"-",('Órdenes según Instancia'!M23/'Órdenes según Instancia'!AB23)))</f>
        <v>1.2639405204460967E-2</v>
      </c>
      <c r="F23" s="29" t="str">
        <f>IF('Órdenes según Instancia'!R23=0,"-",IF('Órdenes según Instancia'!AB23=0,"-",('Órdenes según Instancia'!R23/'Órdenes según Instancia'!AB23)))</f>
        <v>-</v>
      </c>
      <c r="G23" s="29" t="str">
        <f>IF('Órdenes según Instancia'!W23=0,"-",IF('Órdenes según Instancia'!AB23=0,"-",('Órdenes según Instancia'!W23/'Órdenes según Instancia'!AB23)))</f>
        <v>-</v>
      </c>
      <c r="H23" s="29" t="str">
        <f>IF('Órdenes según Instancia'!D23=0,"-",IF('Órdenes según Instancia'!AC23=0,"-",('Órdenes según Instancia'!D23/'Órdenes según Instancia'!AC23)))</f>
        <v>-</v>
      </c>
      <c r="I23" s="29" t="str">
        <f>IF('Órdenes según Instancia'!I23=0,"-",IF('Órdenes según Instancia'!AC23=0,"-",('Órdenes según Instancia'!I23/'Órdenes según Instancia'!AC23)))</f>
        <v>-</v>
      </c>
      <c r="J23" s="29" t="str">
        <f>IF('Órdenes según Instancia'!N23=0,"-",IF('Órdenes según Instancia'!AC23=0,"-",('Órdenes según Instancia'!N23/'Órdenes según Instancia'!AC23)))</f>
        <v>-</v>
      </c>
      <c r="K23" s="29" t="str">
        <f>IF('Órdenes según Instancia'!S23=0,"-",IF('Órdenes según Instancia'!AC23=0,"-",('Órdenes según Instancia'!S23/'Órdenes según Instancia'!AC23)))</f>
        <v>-</v>
      </c>
      <c r="L23" s="29" t="str">
        <f>IF('Órdenes según Instancia'!X23=0,"-",IF('Órdenes según Instancia'!AC23=0,"-",('Órdenes según Instancia'!X23/'Órdenes según Instancia'!AC23)))</f>
        <v>-</v>
      </c>
      <c r="M23" s="29">
        <f>IF('Órdenes según Instancia'!E23=0,"-",IF('Órdenes según Instancia'!AD23=0,"-",('Órdenes según Instancia'!E23/'Órdenes según Instancia'!AD23)))</f>
        <v>0.97310126582278478</v>
      </c>
      <c r="N23" s="29" t="str">
        <f>IF('Órdenes según Instancia'!J23=0,"-",IF('Órdenes según Instancia'!AD23=0,"-",('Órdenes según Instancia'!J23/'Órdenes según Instancia'!AD23)))</f>
        <v>-</v>
      </c>
      <c r="O23" s="29">
        <f>IF('Órdenes según Instancia'!O23=0,"-",IF('Órdenes según Instancia'!AD23=0,"-",('Órdenes según Instancia'!O23/'Órdenes según Instancia'!AD23)))</f>
        <v>2.6898734177215191E-2</v>
      </c>
      <c r="P23" s="29" t="str">
        <f>IF('Órdenes según Instancia'!T23=0,"-",IF('Órdenes según Instancia'!AD23=0,"-",('Órdenes según Instancia'!T23/'Órdenes según Instancia'!AD23)))</f>
        <v>-</v>
      </c>
      <c r="Q23" s="29" t="str">
        <f>IF('Órdenes según Instancia'!Y23=0,"-",IF('Órdenes según Instancia'!AD23=0,"-",('Órdenes según Instancia'!Y23/'Órdenes según Instancia'!AD23)))</f>
        <v>-</v>
      </c>
      <c r="R23" s="29">
        <f>IF('Órdenes según Instancia'!F23=0,"-",IF('Órdenes según Instancia'!AE23=0,"-",('Órdenes según Instancia'!F23/'Órdenes según Instancia'!AE23)))</f>
        <v>0.9971949509116409</v>
      </c>
      <c r="S23" s="29">
        <f>IF('Órdenes según Instancia'!K23=0,"-",IF('Órdenes según Instancia'!AE23=0,"-",('Órdenes según Instancia'!K23/'Órdenes según Instancia'!AE23)))</f>
        <v>2.8050490883590462E-3</v>
      </c>
      <c r="T23" s="29" t="str">
        <f>IF('Órdenes según Instancia'!P23=0,"-",IF('Órdenes según Instancia'!AE23=0,"-",('Órdenes según Instancia'!P23/'Órdenes según Instancia'!AE23)))</f>
        <v>-</v>
      </c>
      <c r="U23" s="29" t="str">
        <f>IF('Órdenes según Instancia'!U23=0,"-",IF('Órdenes según Instancia'!AE23=0,"-",('Órdenes según Instancia'!U23/('Órdenes según Instancia'!AE23))))</f>
        <v>-</v>
      </c>
      <c r="V23" s="29" t="str">
        <f>IF('Órdenes según Instancia'!Z23=0,"-",IF('Órdenes según Instancia'!AE23=0,"-",('Órdenes según Instancia'!Z23/'Órdenes según Instancia'!AE23)))</f>
        <v>-</v>
      </c>
    </row>
    <row r="24" spans="2:22" ht="20.100000000000001" customHeight="1" thickBot="1" x14ac:dyDescent="0.25">
      <c r="B24" s="4" t="s">
        <v>31</v>
      </c>
      <c r="C24" s="29">
        <f>IF('Órdenes según Instancia'!C24=0,"-",IF('Órdenes según Instancia'!AB24=0,"-",('Órdenes según Instancia'!C24/'Órdenes según Instancia'!AB24)))</f>
        <v>0.94161575016972165</v>
      </c>
      <c r="D24" s="29">
        <f>IF('Órdenes según Instancia'!H24=0,"-",IF('Órdenes según Instancia'!AB24=0,"-",('Órdenes según Instancia'!H24/'Órdenes según Instancia'!AB24)))</f>
        <v>2.0366598778004071E-3</v>
      </c>
      <c r="E24" s="29">
        <f>IF('Órdenes según Instancia'!M24=0,"-",IF('Órdenes según Instancia'!AB24=0,"-",('Órdenes según Instancia'!M24/'Órdenes según Instancia'!AB24)))</f>
        <v>3.1228784792939578E-2</v>
      </c>
      <c r="F24" s="29">
        <f>IF('Órdenes según Instancia'!R24=0,"-",IF('Órdenes según Instancia'!AB24=0,"-",('Órdenes según Instancia'!R24/'Órdenes según Instancia'!AB24)))</f>
        <v>2.5118805159538356E-2</v>
      </c>
      <c r="G24" s="29" t="str">
        <f>IF('Órdenes según Instancia'!W24=0,"-",IF('Órdenes según Instancia'!AB24=0,"-",('Órdenes según Instancia'!W24/'Órdenes según Instancia'!AB24)))</f>
        <v>-</v>
      </c>
      <c r="H24" s="29">
        <f>IF('Órdenes según Instancia'!D24=0,"-",IF('Órdenes según Instancia'!AC24=0,"-",('Órdenes según Instancia'!D24/'Órdenes según Instancia'!AC24)))</f>
        <v>0.90909090909090906</v>
      </c>
      <c r="I24" s="29">
        <f>IF('Órdenes según Instancia'!I24=0,"-",IF('Órdenes según Instancia'!AC24=0,"-",('Órdenes según Instancia'!I24/'Órdenes según Instancia'!AC24)))</f>
        <v>9.0909090909090912E-2</v>
      </c>
      <c r="J24" s="29" t="str">
        <f>IF('Órdenes según Instancia'!N24=0,"-",IF('Órdenes según Instancia'!AC24=0,"-",('Órdenes según Instancia'!N24/'Órdenes según Instancia'!AC24)))</f>
        <v>-</v>
      </c>
      <c r="K24" s="29" t="str">
        <f>IF('Órdenes según Instancia'!S24=0,"-",IF('Órdenes según Instancia'!AC24=0,"-",('Órdenes según Instancia'!S24/'Órdenes según Instancia'!AC24)))</f>
        <v>-</v>
      </c>
      <c r="L24" s="29" t="str">
        <f>IF('Órdenes según Instancia'!X24=0,"-",IF('Órdenes según Instancia'!AC24=0,"-",('Órdenes según Instancia'!X24/'Órdenes según Instancia'!AC24)))</f>
        <v>-</v>
      </c>
      <c r="M24" s="29">
        <f>IF('Órdenes según Instancia'!E24=0,"-",IF('Órdenes según Instancia'!AD24=0,"-",('Órdenes según Instancia'!E24/'Órdenes según Instancia'!AD24)))</f>
        <v>0.93317422434367536</v>
      </c>
      <c r="N24" s="29">
        <f>IF('Órdenes según Instancia'!J24=0,"-",IF('Órdenes según Instancia'!AD24=0,"-",('Órdenes según Instancia'!J24/'Órdenes según Instancia'!AD24)))</f>
        <v>1.5910898965791568E-3</v>
      </c>
      <c r="O24" s="29">
        <f>IF('Órdenes según Instancia'!O24=0,"-",IF('Órdenes según Instancia'!AD24=0,"-",('Órdenes según Instancia'!O24/'Órdenes según Instancia'!AD24)))</f>
        <v>3.5799522673031027E-2</v>
      </c>
      <c r="P24" s="29">
        <f>IF('Órdenes según Instancia'!T24=0,"-",IF('Órdenes según Instancia'!AD24=0,"-",('Órdenes según Instancia'!T24/'Órdenes según Instancia'!AD24)))</f>
        <v>2.94351630867144E-2</v>
      </c>
      <c r="Q24" s="29" t="str">
        <f>IF('Órdenes según Instancia'!Y24=0,"-",IF('Órdenes según Instancia'!AD24=0,"-",('Órdenes según Instancia'!Y24/'Órdenes según Instancia'!AD24)))</f>
        <v>-</v>
      </c>
      <c r="R24" s="29">
        <f>IF('Órdenes según Instancia'!F24=0,"-",IF('Órdenes según Instancia'!AE24=0,"-",('Órdenes según Instancia'!F24/'Órdenes según Instancia'!AE24)))</f>
        <v>0.99512195121951219</v>
      </c>
      <c r="S24" s="29" t="str">
        <f>IF('Órdenes según Instancia'!K24=0,"-",IF('Órdenes según Instancia'!AE24=0,"-",('Órdenes según Instancia'!K24/'Órdenes según Instancia'!AE24)))</f>
        <v>-</v>
      </c>
      <c r="T24" s="29">
        <f>IF('Órdenes según Instancia'!P24=0,"-",IF('Órdenes según Instancia'!AE24=0,"-",('Órdenes según Instancia'!P24/'Órdenes según Instancia'!AE24)))</f>
        <v>4.8780487804878049E-3</v>
      </c>
      <c r="U24" s="29" t="str">
        <f>IF('Órdenes según Instancia'!U24=0,"-",IF('Órdenes según Instancia'!AE24=0,"-",('Órdenes según Instancia'!U24/('Órdenes según Instancia'!AE24))))</f>
        <v>-</v>
      </c>
      <c r="V24" s="29" t="str">
        <f>IF('Órdenes según Instancia'!Z24=0,"-",IF('Órdenes según Instancia'!AE24=0,"-",('Órdenes según Instancia'!Z24/'Órdenes según Instancia'!AE24)))</f>
        <v>-</v>
      </c>
    </row>
    <row r="25" spans="2:22" ht="20.100000000000001" customHeight="1" thickBot="1" x14ac:dyDescent="0.25">
      <c r="B25" s="4" t="s">
        <v>32</v>
      </c>
      <c r="C25" s="29">
        <f>IF('Órdenes según Instancia'!C25=0,"-",IF('Órdenes según Instancia'!AB25=0,"-",('Órdenes según Instancia'!C25/'Órdenes según Instancia'!AB25)))</f>
        <v>0.9508928571428571</v>
      </c>
      <c r="D25" s="29">
        <f>IF('Órdenes según Instancia'!H25=0,"-",IF('Órdenes según Instancia'!AB25=0,"-",('Órdenes según Instancia'!H25/'Órdenes según Instancia'!AB25)))</f>
        <v>4.464285714285714E-3</v>
      </c>
      <c r="E25" s="29">
        <f>IF('Órdenes según Instancia'!M25=0,"-",IF('Órdenes según Instancia'!AB25=0,"-",('Órdenes según Instancia'!M25/'Órdenes según Instancia'!AB25)))</f>
        <v>1.3392857142857142E-2</v>
      </c>
      <c r="F25" s="29">
        <f>IF('Órdenes según Instancia'!R25=0,"-",IF('Órdenes según Instancia'!AB25=0,"-",('Órdenes según Instancia'!R25/'Órdenes según Instancia'!AB25)))</f>
        <v>3.125E-2</v>
      </c>
      <c r="G25" s="29" t="str">
        <f>IF('Órdenes según Instancia'!W25=0,"-",IF('Órdenes según Instancia'!AB25=0,"-",('Órdenes según Instancia'!W25/'Órdenes según Instancia'!AB25)))</f>
        <v>-</v>
      </c>
      <c r="H25" s="29" t="str">
        <f>IF('Órdenes según Instancia'!D25=0,"-",IF('Órdenes según Instancia'!AC25=0,"-",('Órdenes según Instancia'!D25/'Órdenes según Instancia'!AC25)))</f>
        <v>-</v>
      </c>
      <c r="I25" s="29" t="str">
        <f>IF('Órdenes según Instancia'!I25=0,"-",IF('Órdenes según Instancia'!AC25=0,"-",('Órdenes según Instancia'!I25/'Órdenes según Instancia'!AC25)))</f>
        <v>-</v>
      </c>
      <c r="J25" s="29" t="str">
        <f>IF('Órdenes según Instancia'!N25=0,"-",IF('Órdenes según Instancia'!AC25=0,"-",('Órdenes según Instancia'!N25/'Órdenes según Instancia'!AC25)))</f>
        <v>-</v>
      </c>
      <c r="K25" s="29" t="str">
        <f>IF('Órdenes según Instancia'!S25=0,"-",IF('Órdenes según Instancia'!AC25=0,"-",('Órdenes según Instancia'!S25/'Órdenes según Instancia'!AC25)))</f>
        <v>-</v>
      </c>
      <c r="L25" s="29" t="str">
        <f>IF('Órdenes según Instancia'!X25=0,"-",IF('Órdenes según Instancia'!AC25=0,"-",('Órdenes según Instancia'!X25/'Órdenes según Instancia'!AC25)))</f>
        <v>-</v>
      </c>
      <c r="M25" s="29">
        <f>IF('Órdenes según Instancia'!E25=0,"-",IF('Órdenes según Instancia'!AD25=0,"-",('Órdenes según Instancia'!E25/'Órdenes según Instancia'!AD25)))</f>
        <v>0.94011976047904189</v>
      </c>
      <c r="N25" s="29" t="str">
        <f>IF('Órdenes según Instancia'!J25=0,"-",IF('Órdenes según Instancia'!AD25=0,"-",('Órdenes según Instancia'!J25/'Órdenes según Instancia'!AD25)))</f>
        <v>-</v>
      </c>
      <c r="O25" s="29">
        <f>IF('Órdenes según Instancia'!O25=0,"-",IF('Órdenes según Instancia'!AD25=0,"-",('Órdenes según Instancia'!O25/'Órdenes según Instancia'!AD25)))</f>
        <v>1.7964071856287425E-2</v>
      </c>
      <c r="P25" s="29">
        <f>IF('Órdenes según Instancia'!T25=0,"-",IF('Órdenes según Instancia'!AD25=0,"-",('Órdenes según Instancia'!T25/'Órdenes según Instancia'!AD25)))</f>
        <v>4.1916167664670656E-2</v>
      </c>
      <c r="Q25" s="29" t="str">
        <f>IF('Órdenes según Instancia'!Y25=0,"-",IF('Órdenes según Instancia'!AD25=0,"-",('Órdenes según Instancia'!Y25/'Órdenes según Instancia'!AD25)))</f>
        <v>-</v>
      </c>
      <c r="R25" s="29">
        <f>IF('Órdenes según Instancia'!F25=0,"-",IF('Órdenes según Instancia'!AE25=0,"-",('Órdenes según Instancia'!F25/'Órdenes según Instancia'!AE25)))</f>
        <v>0.98245614035087714</v>
      </c>
      <c r="S25" s="29">
        <f>IF('Órdenes según Instancia'!K25=0,"-",IF('Órdenes según Instancia'!AE25=0,"-",('Órdenes según Instancia'!K25/'Órdenes según Instancia'!AE25)))</f>
        <v>1.7543859649122806E-2</v>
      </c>
      <c r="T25" s="29" t="str">
        <f>IF('Órdenes según Instancia'!P25=0,"-",IF('Órdenes según Instancia'!AE25=0,"-",('Órdenes según Instancia'!P25/'Órdenes según Instancia'!AE25)))</f>
        <v>-</v>
      </c>
      <c r="U25" s="29" t="str">
        <f>IF('Órdenes según Instancia'!U25=0,"-",IF('Órdenes según Instancia'!AE25=0,"-",('Órdenes según Instancia'!U25/('Órdenes según Instancia'!AE25))))</f>
        <v>-</v>
      </c>
      <c r="V25" s="29" t="str">
        <f>IF('Órdenes según Instancia'!Z25=0,"-",IF('Órdenes según Instancia'!AE25=0,"-",('Órdenes según Instancia'!Z25/'Órdenes según Instancia'!AE25)))</f>
        <v>-</v>
      </c>
    </row>
    <row r="26" spans="2:22" ht="20.100000000000001" customHeight="1" thickBot="1" x14ac:dyDescent="0.25">
      <c r="B26" s="4" t="s">
        <v>33</v>
      </c>
      <c r="C26" s="29">
        <f>IF('Órdenes según Instancia'!C26=0,"-",IF('Órdenes según Instancia'!AB26=0,"-",('Órdenes según Instancia'!C26/'Órdenes según Instancia'!AB26)))</f>
        <v>0.95881006864988561</v>
      </c>
      <c r="D26" s="29">
        <f>IF('Órdenes según Instancia'!H26=0,"-",IF('Órdenes según Instancia'!AB26=0,"-",('Órdenes según Instancia'!H26/'Órdenes según Instancia'!AB26)))</f>
        <v>2.2883295194508009E-3</v>
      </c>
      <c r="E26" s="29">
        <f>IF('Órdenes según Instancia'!M26=0,"-",IF('Órdenes según Instancia'!AB26=0,"-",('Órdenes según Instancia'!M26/'Órdenes según Instancia'!AB26)))</f>
        <v>3.8901601830663615E-2</v>
      </c>
      <c r="F26" s="29" t="str">
        <f>IF('Órdenes según Instancia'!R26=0,"-",IF('Órdenes según Instancia'!AB26=0,"-",('Órdenes según Instancia'!R26/'Órdenes según Instancia'!AB26)))</f>
        <v>-</v>
      </c>
      <c r="G26" s="29" t="str">
        <f>IF('Órdenes según Instancia'!W26=0,"-",IF('Órdenes según Instancia'!AB26=0,"-",('Órdenes según Instancia'!W26/'Órdenes según Instancia'!AB26)))</f>
        <v>-</v>
      </c>
      <c r="H26" s="29">
        <f>IF('Órdenes según Instancia'!D26=0,"-",IF('Órdenes según Instancia'!AC26=0,"-",('Órdenes según Instancia'!D26/'Órdenes según Instancia'!AC26)))</f>
        <v>1</v>
      </c>
      <c r="I26" s="29" t="str">
        <f>IF('Órdenes según Instancia'!I26=0,"-",IF('Órdenes según Instancia'!AC26=0,"-",('Órdenes según Instancia'!I26/'Órdenes según Instancia'!AC26)))</f>
        <v>-</v>
      </c>
      <c r="J26" s="29" t="str">
        <f>IF('Órdenes según Instancia'!N26=0,"-",IF('Órdenes según Instancia'!AC26=0,"-",('Órdenes según Instancia'!N26/'Órdenes según Instancia'!AC26)))</f>
        <v>-</v>
      </c>
      <c r="K26" s="29" t="str">
        <f>IF('Órdenes según Instancia'!S26=0,"-",IF('Órdenes según Instancia'!AC26=0,"-",('Órdenes según Instancia'!S26/'Órdenes según Instancia'!AC26)))</f>
        <v>-</v>
      </c>
      <c r="L26" s="29" t="str">
        <f>IF('Órdenes según Instancia'!X26=0,"-",IF('Órdenes según Instancia'!AC26=0,"-",('Órdenes según Instancia'!X26/'Órdenes según Instancia'!AC26)))</f>
        <v>-</v>
      </c>
      <c r="M26" s="29">
        <f>IF('Órdenes según Instancia'!E26=0,"-",IF('Órdenes según Instancia'!AD26=0,"-",('Órdenes según Instancia'!E26/'Órdenes según Instancia'!AD26)))</f>
        <v>0.93918918918918914</v>
      </c>
      <c r="N26" s="29">
        <f>IF('Órdenes según Instancia'!J26=0,"-",IF('Órdenes según Instancia'!AD26=0,"-",('Órdenes según Instancia'!J26/'Órdenes según Instancia'!AD26)))</f>
        <v>3.3783783783783786E-3</v>
      </c>
      <c r="O26" s="29">
        <f>IF('Órdenes según Instancia'!O26=0,"-",IF('Órdenes según Instancia'!AD26=0,"-",('Órdenes según Instancia'!O26/'Órdenes según Instancia'!AD26)))</f>
        <v>5.7432432432432436E-2</v>
      </c>
      <c r="P26" s="29" t="str">
        <f>IF('Órdenes según Instancia'!T26=0,"-",IF('Órdenes según Instancia'!AD26=0,"-",('Órdenes según Instancia'!T26/'Órdenes según Instancia'!AD26)))</f>
        <v>-</v>
      </c>
      <c r="Q26" s="29" t="str">
        <f>IF('Órdenes según Instancia'!Y26=0,"-",IF('Órdenes según Instancia'!AD26=0,"-",('Órdenes según Instancia'!Y26/'Órdenes según Instancia'!AD26)))</f>
        <v>-</v>
      </c>
      <c r="R26" s="29">
        <f>IF('Órdenes según Instancia'!F26=0,"-",IF('Órdenes según Instancia'!AE26=0,"-",('Órdenes según Instancia'!F26/'Órdenes según Instancia'!AE26)))</f>
        <v>1</v>
      </c>
      <c r="S26" s="29" t="str">
        <f>IF('Órdenes según Instancia'!K26=0,"-",IF('Órdenes según Instancia'!AE26=0,"-",('Órdenes según Instancia'!K26/'Órdenes según Instancia'!AE26)))</f>
        <v>-</v>
      </c>
      <c r="T26" s="29" t="str">
        <f>IF('Órdenes según Instancia'!P26=0,"-",IF('Órdenes según Instancia'!AE26=0,"-",('Órdenes según Instancia'!P26/'Órdenes según Instancia'!AE26)))</f>
        <v>-</v>
      </c>
      <c r="U26" s="29" t="str">
        <f>IF('Órdenes según Instancia'!U26=0,"-",IF('Órdenes según Instancia'!AE26=0,"-",('Órdenes según Instancia'!U26/('Órdenes según Instancia'!AE26))))</f>
        <v>-</v>
      </c>
      <c r="V26" s="29" t="str">
        <f>IF('Órdenes según Instancia'!Z26=0,"-",IF('Órdenes según Instancia'!AE26=0,"-",('Órdenes según Instancia'!Z26/'Órdenes según Instancia'!AE26)))</f>
        <v>-</v>
      </c>
    </row>
    <row r="27" spans="2:22" ht="20.100000000000001" customHeight="1" thickBot="1" x14ac:dyDescent="0.25">
      <c r="B27" s="4" t="s">
        <v>34</v>
      </c>
      <c r="C27" s="29">
        <f>IF('Órdenes según Instancia'!C27=0,"-",IF('Órdenes según Instancia'!AB27=0,"-",('Órdenes según Instancia'!C27/'Órdenes según Instancia'!AB27)))</f>
        <v>0.97022512708787223</v>
      </c>
      <c r="D27" s="29">
        <f>IF('Órdenes según Instancia'!H27=0,"-",IF('Órdenes según Instancia'!AB27=0,"-",('Órdenes según Instancia'!H27/'Órdenes según Instancia'!AB27)))</f>
        <v>4.3572984749455342E-3</v>
      </c>
      <c r="E27" s="29">
        <f>IF('Órdenes según Instancia'!M27=0,"-",IF('Órdenes según Instancia'!AB27=0,"-",('Órdenes según Instancia'!M27/'Órdenes según Instancia'!AB27)))</f>
        <v>2.2512708787218592E-2</v>
      </c>
      <c r="F27" s="29">
        <f>IF('Órdenes según Instancia'!R27=0,"-",IF('Órdenes según Instancia'!AB27=0,"-",('Órdenes según Instancia'!R27/'Órdenes según Instancia'!AB27)))</f>
        <v>2.9048656499636892E-3</v>
      </c>
      <c r="G27" s="29" t="str">
        <f>IF('Órdenes según Instancia'!W27=0,"-",IF('Órdenes según Instancia'!AB27=0,"-",('Órdenes según Instancia'!W27/'Órdenes según Instancia'!AB27)))</f>
        <v>-</v>
      </c>
      <c r="H27" s="29" t="str">
        <f>IF('Órdenes según Instancia'!D27=0,"-",IF('Órdenes según Instancia'!AC27=0,"-",('Órdenes según Instancia'!D27/'Órdenes según Instancia'!AC27)))</f>
        <v>-</v>
      </c>
      <c r="I27" s="29" t="str">
        <f>IF('Órdenes según Instancia'!I27=0,"-",IF('Órdenes según Instancia'!AC27=0,"-",('Órdenes según Instancia'!I27/'Órdenes según Instancia'!AC27)))</f>
        <v>-</v>
      </c>
      <c r="J27" s="29" t="str">
        <f>IF('Órdenes según Instancia'!N27=0,"-",IF('Órdenes según Instancia'!AC27=0,"-",('Órdenes según Instancia'!N27/'Órdenes según Instancia'!AC27)))</f>
        <v>-</v>
      </c>
      <c r="K27" s="29" t="str">
        <f>IF('Órdenes según Instancia'!S27=0,"-",IF('Órdenes según Instancia'!AC27=0,"-",('Órdenes según Instancia'!S27/'Órdenes según Instancia'!AC27)))</f>
        <v>-</v>
      </c>
      <c r="L27" s="29" t="str">
        <f>IF('Órdenes según Instancia'!X27=0,"-",IF('Órdenes según Instancia'!AC27=0,"-",('Órdenes según Instancia'!X27/'Órdenes según Instancia'!AC27)))</f>
        <v>-</v>
      </c>
      <c r="M27" s="29">
        <f>IF('Órdenes según Instancia'!E27=0,"-",IF('Órdenes según Instancia'!AD27=0,"-",('Órdenes según Instancia'!E27/'Órdenes según Instancia'!AD27)))</f>
        <v>0.94952251023192358</v>
      </c>
      <c r="N27" s="29">
        <f>IF('Órdenes según Instancia'!J27=0,"-",IF('Órdenes según Instancia'!AD27=0,"-",('Órdenes según Instancia'!J27/'Órdenes según Instancia'!AD27)))</f>
        <v>6.8212824010914054E-3</v>
      </c>
      <c r="O27" s="29">
        <f>IF('Órdenes según Instancia'!O27=0,"-",IF('Órdenes según Instancia'!AD27=0,"-",('Órdenes según Instancia'!O27/'Órdenes según Instancia'!AD27)))</f>
        <v>3.8199181446111868E-2</v>
      </c>
      <c r="P27" s="29">
        <f>IF('Órdenes según Instancia'!T27=0,"-",IF('Órdenes según Instancia'!AD27=0,"-",('Órdenes según Instancia'!T27/'Órdenes según Instancia'!AD27)))</f>
        <v>5.4570259208731242E-3</v>
      </c>
      <c r="Q27" s="29" t="str">
        <f>IF('Órdenes según Instancia'!Y27=0,"-",IF('Órdenes según Instancia'!AD27=0,"-",('Órdenes según Instancia'!Y27/'Órdenes según Instancia'!AD27)))</f>
        <v>-</v>
      </c>
      <c r="R27" s="29">
        <f>IF('Órdenes según Instancia'!F27=0,"-",IF('Órdenes según Instancia'!AE27=0,"-",('Órdenes según Instancia'!F27/'Órdenes según Instancia'!AE27)))</f>
        <v>0.99378881987577639</v>
      </c>
      <c r="S27" s="29">
        <f>IF('Órdenes según Instancia'!K27=0,"-",IF('Órdenes según Instancia'!AE27=0,"-",('Órdenes según Instancia'!K27/'Órdenes según Instancia'!AE27)))</f>
        <v>1.5527950310559005E-3</v>
      </c>
      <c r="T27" s="29">
        <f>IF('Órdenes según Instancia'!P27=0,"-",IF('Órdenes según Instancia'!AE27=0,"-",('Órdenes según Instancia'!P27/'Órdenes según Instancia'!AE27)))</f>
        <v>4.658385093167702E-3</v>
      </c>
      <c r="U27" s="29" t="str">
        <f>IF('Órdenes según Instancia'!U27=0,"-",IF('Órdenes según Instancia'!AE27=0,"-",('Órdenes según Instancia'!U27/('Órdenes según Instancia'!AE27))))</f>
        <v>-</v>
      </c>
      <c r="V27" s="29" t="str">
        <f>IF('Órdenes según Instancia'!Z27=0,"-",IF('Órdenes según Instancia'!AE27=0,"-",('Órdenes según Instancia'!Z27/'Órdenes según Instancia'!AE27)))</f>
        <v>-</v>
      </c>
    </row>
    <row r="28" spans="2:22" ht="20.100000000000001" customHeight="1" thickBot="1" x14ac:dyDescent="0.25">
      <c r="B28" s="4" t="s">
        <v>35</v>
      </c>
      <c r="C28" s="29">
        <f>IF('Órdenes según Instancia'!C28=0,"-",IF('Órdenes según Instancia'!AB28=0,"-",('Órdenes según Instancia'!C28/'Órdenes según Instancia'!AB28)))</f>
        <v>0.94572025052192066</v>
      </c>
      <c r="D28" s="29">
        <f>IF('Órdenes según Instancia'!H28=0,"-",IF('Órdenes según Instancia'!AB28=0,"-",('Órdenes según Instancia'!H28/'Órdenes según Instancia'!AB28)))</f>
        <v>4.1753653444676405E-3</v>
      </c>
      <c r="E28" s="29">
        <f>IF('Órdenes según Instancia'!M28=0,"-",IF('Órdenes según Instancia'!AB28=0,"-",('Órdenes según Instancia'!M28/'Órdenes según Instancia'!AB28)))</f>
        <v>5.0104384133611693E-2</v>
      </c>
      <c r="F28" s="29" t="str">
        <f>IF('Órdenes según Instancia'!R28=0,"-",IF('Órdenes según Instancia'!AB28=0,"-",('Órdenes según Instancia'!R28/'Órdenes según Instancia'!AB28)))</f>
        <v>-</v>
      </c>
      <c r="G28" s="29" t="str">
        <f>IF('Órdenes según Instancia'!W28=0,"-",IF('Órdenes según Instancia'!AB28=0,"-",('Órdenes según Instancia'!W28/'Órdenes según Instancia'!AB28)))</f>
        <v>-</v>
      </c>
      <c r="H28" s="29">
        <f>IF('Órdenes según Instancia'!D28=0,"-",IF('Órdenes según Instancia'!AC28=0,"-",('Órdenes según Instancia'!D28/'Órdenes según Instancia'!AC28)))</f>
        <v>1</v>
      </c>
      <c r="I28" s="29" t="str">
        <f>IF('Órdenes según Instancia'!I28=0,"-",IF('Órdenes según Instancia'!AC28=0,"-",('Órdenes según Instancia'!I28/'Órdenes según Instancia'!AC28)))</f>
        <v>-</v>
      </c>
      <c r="J28" s="29" t="str">
        <f>IF('Órdenes según Instancia'!N28=0,"-",IF('Órdenes según Instancia'!AC28=0,"-",('Órdenes según Instancia'!N28/'Órdenes según Instancia'!AC28)))</f>
        <v>-</v>
      </c>
      <c r="K28" s="29" t="str">
        <f>IF('Órdenes según Instancia'!S28=0,"-",IF('Órdenes según Instancia'!AC28=0,"-",('Órdenes según Instancia'!S28/'Órdenes según Instancia'!AC28)))</f>
        <v>-</v>
      </c>
      <c r="L28" s="29" t="str">
        <f>IF('Órdenes según Instancia'!X28=0,"-",IF('Órdenes según Instancia'!AC28=0,"-",('Órdenes según Instancia'!X28/'Órdenes según Instancia'!AC28)))</f>
        <v>-</v>
      </c>
      <c r="M28" s="29">
        <f>IF('Órdenes según Instancia'!E28=0,"-",IF('Órdenes según Instancia'!AD28=0,"-",('Órdenes según Instancia'!E28/'Órdenes según Instancia'!AD28)))</f>
        <v>0.93500000000000005</v>
      </c>
      <c r="N28" s="29">
        <f>IF('Órdenes según Instancia'!J28=0,"-",IF('Órdenes según Instancia'!AD28=0,"-",('Órdenes según Instancia'!J28/'Órdenes según Instancia'!AD28)))</f>
        <v>5.0000000000000001E-3</v>
      </c>
      <c r="O28" s="29">
        <f>IF('Órdenes según Instancia'!O28=0,"-",IF('Órdenes según Instancia'!AD28=0,"-",('Órdenes según Instancia'!O28/'Órdenes según Instancia'!AD28)))</f>
        <v>0.06</v>
      </c>
      <c r="P28" s="29" t="str">
        <f>IF('Órdenes según Instancia'!T28=0,"-",IF('Órdenes según Instancia'!AD28=0,"-",('Órdenes según Instancia'!T28/'Órdenes según Instancia'!AD28)))</f>
        <v>-</v>
      </c>
      <c r="Q28" s="29" t="str">
        <f>IF('Órdenes según Instancia'!Y28=0,"-",IF('Órdenes según Instancia'!AD28=0,"-",('Órdenes según Instancia'!Y28/'Órdenes según Instancia'!AD28)))</f>
        <v>-</v>
      </c>
      <c r="R28" s="29">
        <f>IF('Órdenes según Instancia'!F28=0,"-",IF('Órdenes según Instancia'!AE28=0,"-",('Órdenes según Instancia'!F28/'Órdenes según Instancia'!AE28)))</f>
        <v>1</v>
      </c>
      <c r="S28" s="29" t="str">
        <f>IF('Órdenes según Instancia'!K28=0,"-",IF('Órdenes según Instancia'!AE28=0,"-",('Órdenes según Instancia'!K28/'Órdenes según Instancia'!AE28)))</f>
        <v>-</v>
      </c>
      <c r="T28" s="29" t="str">
        <f>IF('Órdenes según Instancia'!P28=0,"-",IF('Órdenes según Instancia'!AE28=0,"-",('Órdenes según Instancia'!P28/'Órdenes según Instancia'!AE28)))</f>
        <v>-</v>
      </c>
      <c r="U28" s="29" t="str">
        <f>IF('Órdenes según Instancia'!U28=0,"-",IF('Órdenes según Instancia'!AE28=0,"-",('Órdenes según Instancia'!U28/('Órdenes según Instancia'!AE28))))</f>
        <v>-</v>
      </c>
      <c r="V28" s="29" t="str">
        <f>IF('Órdenes según Instancia'!Z28=0,"-",IF('Órdenes según Instancia'!AE28=0,"-",('Órdenes según Instancia'!Z28/'Órdenes según Instancia'!AE28)))</f>
        <v>-</v>
      </c>
    </row>
    <row r="29" spans="2:22" ht="20.100000000000001" customHeight="1" thickBot="1" x14ac:dyDescent="0.25">
      <c r="B29" s="4" t="s">
        <v>36</v>
      </c>
      <c r="C29" s="29">
        <f>IF('Órdenes según Instancia'!C29=0,"-",IF('Órdenes según Instancia'!AB29=0,"-",('Órdenes según Instancia'!C29/'Órdenes según Instancia'!AB29)))</f>
        <v>1</v>
      </c>
      <c r="D29" s="29" t="str">
        <f>IF('Órdenes según Instancia'!H29=0,"-",IF('Órdenes según Instancia'!AB29=0,"-",('Órdenes según Instancia'!H29/'Órdenes según Instancia'!AB29)))</f>
        <v>-</v>
      </c>
      <c r="E29" s="29" t="str">
        <f>IF('Órdenes según Instancia'!M29=0,"-",IF('Órdenes según Instancia'!AB29=0,"-",('Órdenes según Instancia'!M29/'Órdenes según Instancia'!AB29)))</f>
        <v>-</v>
      </c>
      <c r="F29" s="29" t="str">
        <f>IF('Órdenes según Instancia'!R29=0,"-",IF('Órdenes según Instancia'!AB29=0,"-",('Órdenes según Instancia'!R29/'Órdenes según Instancia'!AB29)))</f>
        <v>-</v>
      </c>
      <c r="G29" s="29" t="str">
        <f>IF('Órdenes según Instancia'!W29=0,"-",IF('Órdenes según Instancia'!AB29=0,"-",('Órdenes según Instancia'!W29/'Órdenes según Instancia'!AB29)))</f>
        <v>-</v>
      </c>
      <c r="H29" s="29" t="str">
        <f>IF('Órdenes según Instancia'!D29=0,"-",IF('Órdenes según Instancia'!AC29=0,"-",('Órdenes según Instancia'!D29/'Órdenes según Instancia'!AC29)))</f>
        <v>-</v>
      </c>
      <c r="I29" s="29" t="str">
        <f>IF('Órdenes según Instancia'!I29=0,"-",IF('Órdenes según Instancia'!AC29=0,"-",('Órdenes según Instancia'!I29/'Órdenes según Instancia'!AC29)))</f>
        <v>-</v>
      </c>
      <c r="J29" s="29" t="str">
        <f>IF('Órdenes según Instancia'!N29=0,"-",IF('Órdenes según Instancia'!AC29=0,"-",('Órdenes según Instancia'!N29/'Órdenes según Instancia'!AC29)))</f>
        <v>-</v>
      </c>
      <c r="K29" s="29" t="str">
        <f>IF('Órdenes según Instancia'!S29=0,"-",IF('Órdenes según Instancia'!AC29=0,"-",('Órdenes según Instancia'!S29/'Órdenes según Instancia'!AC29)))</f>
        <v>-</v>
      </c>
      <c r="L29" s="29" t="str">
        <f>IF('Órdenes según Instancia'!X29=0,"-",IF('Órdenes según Instancia'!AC29=0,"-",('Órdenes según Instancia'!X29/'Órdenes según Instancia'!AC29)))</f>
        <v>-</v>
      </c>
      <c r="M29" s="29">
        <f>IF('Órdenes según Instancia'!E29=0,"-",IF('Órdenes según Instancia'!AD29=0,"-",('Órdenes según Instancia'!E29/'Órdenes según Instancia'!AD29)))</f>
        <v>1</v>
      </c>
      <c r="N29" s="29" t="str">
        <f>IF('Órdenes según Instancia'!J29=0,"-",IF('Órdenes según Instancia'!AD29=0,"-",('Órdenes según Instancia'!J29/'Órdenes según Instancia'!AD29)))</f>
        <v>-</v>
      </c>
      <c r="O29" s="29" t="str">
        <f>IF('Órdenes según Instancia'!O29=0,"-",IF('Órdenes según Instancia'!AD29=0,"-",('Órdenes según Instancia'!O29/'Órdenes según Instancia'!AD29)))</f>
        <v>-</v>
      </c>
      <c r="P29" s="29" t="str">
        <f>IF('Órdenes según Instancia'!T29=0,"-",IF('Órdenes según Instancia'!AD29=0,"-",('Órdenes según Instancia'!T29/'Órdenes según Instancia'!AD29)))</f>
        <v>-</v>
      </c>
      <c r="Q29" s="29" t="str">
        <f>IF('Órdenes según Instancia'!Y29=0,"-",IF('Órdenes según Instancia'!AD29=0,"-",('Órdenes según Instancia'!Y29/'Órdenes según Instancia'!AD29)))</f>
        <v>-</v>
      </c>
      <c r="R29" s="29">
        <f>IF('Órdenes según Instancia'!F29=0,"-",IF('Órdenes según Instancia'!AE29=0,"-",('Órdenes según Instancia'!F29/'Órdenes según Instancia'!AE29)))</f>
        <v>1</v>
      </c>
      <c r="S29" s="29" t="str">
        <f>IF('Órdenes según Instancia'!K29=0,"-",IF('Órdenes según Instancia'!AE29=0,"-",('Órdenes según Instancia'!K29/'Órdenes según Instancia'!AE29)))</f>
        <v>-</v>
      </c>
      <c r="T29" s="29" t="str">
        <f>IF('Órdenes según Instancia'!P29=0,"-",IF('Órdenes según Instancia'!AE29=0,"-",('Órdenes según Instancia'!P29/'Órdenes según Instancia'!AE29)))</f>
        <v>-</v>
      </c>
      <c r="U29" s="29" t="str">
        <f>IF('Órdenes según Instancia'!U29=0,"-",IF('Órdenes según Instancia'!AE29=0,"-",('Órdenes según Instancia'!U29/('Órdenes según Instancia'!AE29))))</f>
        <v>-</v>
      </c>
      <c r="V29" s="29" t="str">
        <f>IF('Órdenes según Instancia'!Z29=0,"-",IF('Órdenes según Instancia'!AE29=0,"-",('Órdenes según Instancia'!Z29/'Órdenes según Instancia'!AE29)))</f>
        <v>-</v>
      </c>
    </row>
    <row r="30" spans="2:22" ht="20.100000000000001" customHeight="1" thickBot="1" x14ac:dyDescent="0.25">
      <c r="B30" s="5" t="s">
        <v>37</v>
      </c>
      <c r="C30" s="29">
        <f>IF('Órdenes según Instancia'!C30=0,"-",IF('Órdenes según Instancia'!AB30=0,"-",('Órdenes según Instancia'!C30/'Órdenes según Instancia'!AB30)))</f>
        <v>0.95370370370370372</v>
      </c>
      <c r="D30" s="29">
        <f>IF('Órdenes según Instancia'!H30=0,"-",IF('Órdenes según Instancia'!AB30=0,"-",('Órdenes según Instancia'!H30/'Órdenes según Instancia'!AB30)))</f>
        <v>1.8518518518518517E-2</v>
      </c>
      <c r="E30" s="29">
        <f>IF('Órdenes según Instancia'!M30=0,"-",IF('Órdenes según Instancia'!AB30=0,"-",('Órdenes según Instancia'!M30/'Órdenes según Instancia'!AB30)))</f>
        <v>1.3888888888888888E-2</v>
      </c>
      <c r="F30" s="29">
        <f>IF('Órdenes según Instancia'!R30=0,"-",IF('Órdenes según Instancia'!AB30=0,"-",('Órdenes según Instancia'!R30/'Órdenes según Instancia'!AB30)))</f>
        <v>1.3888888888888888E-2</v>
      </c>
      <c r="G30" s="29" t="str">
        <f>IF('Órdenes según Instancia'!W30=0,"-",IF('Órdenes según Instancia'!AB30=0,"-",('Órdenes según Instancia'!W30/'Órdenes según Instancia'!AB30)))</f>
        <v>-</v>
      </c>
      <c r="H30" s="29" t="str">
        <f>IF('Órdenes según Instancia'!D30=0,"-",IF('Órdenes según Instancia'!AC30=0,"-",('Órdenes según Instancia'!D30/'Órdenes según Instancia'!AC30)))</f>
        <v>-</v>
      </c>
      <c r="I30" s="29" t="str">
        <f>IF('Órdenes según Instancia'!I30=0,"-",IF('Órdenes según Instancia'!AC30=0,"-",('Órdenes según Instancia'!I30/'Órdenes según Instancia'!AC30)))</f>
        <v>-</v>
      </c>
      <c r="J30" s="29" t="str">
        <f>IF('Órdenes según Instancia'!N30=0,"-",IF('Órdenes según Instancia'!AC30=0,"-",('Órdenes según Instancia'!N30/'Órdenes según Instancia'!AC30)))</f>
        <v>-</v>
      </c>
      <c r="K30" s="29" t="str">
        <f>IF('Órdenes según Instancia'!S30=0,"-",IF('Órdenes según Instancia'!AC30=0,"-",('Órdenes según Instancia'!S30/'Órdenes según Instancia'!AC30)))</f>
        <v>-</v>
      </c>
      <c r="L30" s="29" t="str">
        <f>IF('Órdenes según Instancia'!X30=0,"-",IF('Órdenes según Instancia'!AC30=0,"-",('Órdenes según Instancia'!X30/'Órdenes según Instancia'!AC30)))</f>
        <v>-</v>
      </c>
      <c r="M30" s="29">
        <f>IF('Órdenes según Instancia'!E30=0,"-",IF('Órdenes según Instancia'!AD30=0,"-",('Órdenes según Instancia'!E30/'Órdenes según Instancia'!AD30)))</f>
        <v>0.9538461538461539</v>
      </c>
      <c r="N30" s="29">
        <f>IF('Órdenes según Instancia'!J30=0,"-",IF('Órdenes según Instancia'!AD30=0,"-",('Órdenes según Instancia'!J30/'Órdenes según Instancia'!AD30)))</f>
        <v>1.5384615384615385E-2</v>
      </c>
      <c r="O30" s="29">
        <f>IF('Órdenes según Instancia'!O30=0,"-",IF('Órdenes según Instancia'!AD30=0,"-",('Órdenes según Instancia'!O30/'Órdenes según Instancia'!AD30)))</f>
        <v>1.5384615384615385E-2</v>
      </c>
      <c r="P30" s="29">
        <f>IF('Órdenes según Instancia'!T30=0,"-",IF('Órdenes según Instancia'!AD30=0,"-",('Órdenes según Instancia'!T30/'Órdenes según Instancia'!AD30)))</f>
        <v>1.5384615384615385E-2</v>
      </c>
      <c r="Q30" s="29" t="str">
        <f>IF('Órdenes según Instancia'!Y30=0,"-",IF('Órdenes según Instancia'!AD30=0,"-",('Órdenes según Instancia'!Y30/'Órdenes según Instancia'!AD30)))</f>
        <v>-</v>
      </c>
      <c r="R30" s="29">
        <f>IF('Órdenes según Instancia'!F30=0,"-",IF('Órdenes según Instancia'!AE30=0,"-",('Órdenes según Instancia'!F30/'Órdenes según Instancia'!AE30)))</f>
        <v>0.95348837209302328</v>
      </c>
      <c r="S30" s="29">
        <f>IF('Órdenes según Instancia'!K30=0,"-",IF('Órdenes según Instancia'!AE30=0,"-",('Órdenes según Instancia'!K30/'Órdenes según Instancia'!AE30)))</f>
        <v>2.3255813953488372E-2</v>
      </c>
      <c r="T30" s="29">
        <f>IF('Órdenes según Instancia'!P30=0,"-",IF('Órdenes según Instancia'!AE30=0,"-",('Órdenes según Instancia'!P30/'Órdenes según Instancia'!AE30)))</f>
        <v>1.1627906976744186E-2</v>
      </c>
      <c r="U30" s="29">
        <f>IF('Órdenes según Instancia'!U30=0,"-",IF('Órdenes según Instancia'!AE30=0,"-",('Órdenes según Instancia'!U30/('Órdenes según Instancia'!AE30))))</f>
        <v>1.1627906976744186E-2</v>
      </c>
      <c r="V30" s="29" t="str">
        <f>IF('Órdenes según Instancia'!Z30=0,"-",IF('Órdenes según Instancia'!AE30=0,"-",('Órdenes según Instancia'!Z30/'Órdenes según Instancia'!AE30)))</f>
        <v>-</v>
      </c>
    </row>
    <row r="31" spans="2:22" ht="20.100000000000001" customHeight="1" thickBot="1" x14ac:dyDescent="0.25">
      <c r="B31" s="6" t="s">
        <v>38</v>
      </c>
      <c r="C31" s="30">
        <f>IF('Órdenes según Instancia'!C31=0,"-",IF('Órdenes según Instancia'!AB31=0,"-",('Órdenes según Instancia'!C31/'Órdenes según Instancia'!AB31)))</f>
        <v>0.9887640449438202</v>
      </c>
      <c r="D31" s="30" t="str">
        <f>IF('Órdenes según Instancia'!H31=0,"-",IF('Órdenes según Instancia'!AB31=0,"-",('Órdenes según Instancia'!H31/'Órdenes según Instancia'!AB31)))</f>
        <v>-</v>
      </c>
      <c r="E31" s="30">
        <f>IF('Órdenes según Instancia'!M31=0,"-",IF('Órdenes según Instancia'!AB31=0,"-",('Órdenes según Instancia'!M31/'Órdenes según Instancia'!AB31)))</f>
        <v>1.1235955056179775E-2</v>
      </c>
      <c r="F31" s="30" t="str">
        <f>IF('Órdenes según Instancia'!R31=0,"-",IF('Órdenes según Instancia'!AB31=0,"-",('Órdenes según Instancia'!R31/'Órdenes según Instancia'!AB31)))</f>
        <v>-</v>
      </c>
      <c r="G31" s="30" t="str">
        <f>IF('Órdenes según Instancia'!W31=0,"-",IF('Órdenes según Instancia'!AB31=0,"-",('Órdenes según Instancia'!W31/'Órdenes según Instancia'!AB31)))</f>
        <v>-</v>
      </c>
      <c r="H31" s="30" t="str">
        <f>IF('Órdenes según Instancia'!D31=0,"-",IF('Órdenes según Instancia'!AC31=0,"-",('Órdenes según Instancia'!D31/'Órdenes según Instancia'!AC31)))</f>
        <v>-</v>
      </c>
      <c r="I31" s="30" t="str">
        <f>IF('Órdenes según Instancia'!I31=0,"-",IF('Órdenes según Instancia'!AC31=0,"-",('Órdenes según Instancia'!I31/'Órdenes según Instancia'!AC31)))</f>
        <v>-</v>
      </c>
      <c r="J31" s="30" t="str">
        <f>IF('Órdenes según Instancia'!N31=0,"-",IF('Órdenes según Instancia'!AC31=0,"-",('Órdenes según Instancia'!N31/'Órdenes según Instancia'!AC31)))</f>
        <v>-</v>
      </c>
      <c r="K31" s="30" t="str">
        <f>IF('Órdenes según Instancia'!S31=0,"-",IF('Órdenes según Instancia'!AC31=0,"-",('Órdenes según Instancia'!S31/'Órdenes según Instancia'!AC31)))</f>
        <v>-</v>
      </c>
      <c r="L31" s="30" t="str">
        <f>IF('Órdenes según Instancia'!X31=0,"-",IF('Órdenes según Instancia'!AC31=0,"-",('Órdenes según Instancia'!X31/'Órdenes según Instancia'!AC31)))</f>
        <v>-</v>
      </c>
      <c r="M31" s="30">
        <f>IF('Órdenes según Instancia'!E31=0,"-",IF('Órdenes según Instancia'!AD31=0,"-",('Órdenes según Instancia'!E31/'Órdenes según Instancia'!AD31)))</f>
        <v>1</v>
      </c>
      <c r="N31" s="30" t="str">
        <f>IF('Órdenes según Instancia'!J31=0,"-",IF('Órdenes según Instancia'!AD31=0,"-",('Órdenes según Instancia'!J31/'Órdenes según Instancia'!AD31)))</f>
        <v>-</v>
      </c>
      <c r="O31" s="30" t="str">
        <f>IF('Órdenes según Instancia'!O31=0,"-",IF('Órdenes según Instancia'!AD31=0,"-",('Órdenes según Instancia'!O31/'Órdenes según Instancia'!AD31)))</f>
        <v>-</v>
      </c>
      <c r="P31" s="30" t="str">
        <f>IF('Órdenes según Instancia'!T31=0,"-",IF('Órdenes según Instancia'!AD31=0,"-",('Órdenes según Instancia'!T31/'Órdenes según Instancia'!AD31)))</f>
        <v>-</v>
      </c>
      <c r="Q31" s="30" t="str">
        <f>IF('Órdenes según Instancia'!Y31=0,"-",IF('Órdenes según Instancia'!AD31=0,"-",('Órdenes según Instancia'!Y31/'Órdenes según Instancia'!AD31)))</f>
        <v>-</v>
      </c>
      <c r="R31" s="30">
        <f>IF('Órdenes según Instancia'!F31=0,"-",IF('Órdenes según Instancia'!AE31=0,"-",('Órdenes según Instancia'!F31/'Órdenes según Instancia'!AE31)))</f>
        <v>0.94444444444444442</v>
      </c>
      <c r="S31" s="30" t="str">
        <f>IF('Órdenes según Instancia'!K31=0,"-",IF('Órdenes según Instancia'!AE31=0,"-",('Órdenes según Instancia'!K31/'Órdenes según Instancia'!AE31)))</f>
        <v>-</v>
      </c>
      <c r="T31" s="30">
        <f>IF('Órdenes según Instancia'!P31=0,"-",IF('Órdenes según Instancia'!AE31=0,"-",('Órdenes según Instancia'!P31/'Órdenes según Instancia'!AE31)))</f>
        <v>5.5555555555555552E-2</v>
      </c>
      <c r="U31" s="30" t="str">
        <f>IF('Órdenes según Instancia'!U31=0,"-",IF('Órdenes según Instancia'!AE31=0,"-",('Órdenes según Instancia'!U31/('Órdenes según Instancia'!AE31))))</f>
        <v>-</v>
      </c>
      <c r="V31" s="30" t="str">
        <f>IF('Órdenes según Instancia'!Z31=0,"-",IF('Órdenes según Instancia'!AE31=0,"-",('Órdenes según Instancia'!Z31/'Órdenes según Instancia'!AE31)))</f>
        <v>-</v>
      </c>
    </row>
    <row r="32" spans="2:22" ht="20.100000000000001" customHeight="1" thickBot="1" x14ac:dyDescent="0.25">
      <c r="B32" s="7" t="s">
        <v>39</v>
      </c>
      <c r="C32" s="28">
        <f>IF('Órdenes según Instancia'!C32=0,"-",IF('Órdenes según Instancia'!AB32=0,"-",('Órdenes según Instancia'!C32/'Órdenes según Instancia'!AB32)))</f>
        <v>0.94424912104470116</v>
      </c>
      <c r="D32" s="28">
        <f>IF('Órdenes según Instancia'!H32=0,"-",IF('Órdenes según Instancia'!AB32=0,"-",('Órdenes según Instancia'!H32/'Órdenes según Instancia'!AB32)))</f>
        <v>3.11401305876444E-3</v>
      </c>
      <c r="E32" s="28">
        <f>IF('Órdenes según Instancia'!M32=0,"-",IF('Órdenes según Instancia'!AB32=0,"-",('Órdenes según Instancia'!M32/'Órdenes según Instancia'!AB32)))</f>
        <v>3.7066800602712204E-2</v>
      </c>
      <c r="F32" s="28">
        <f>IF('Órdenes según Instancia'!R32=0,"-",IF('Órdenes según Instancia'!AB32=0,"-",('Órdenes según Instancia'!R32/'Órdenes según Instancia'!AB32)))</f>
        <v>1.55700652938222E-2</v>
      </c>
      <c r="G32" s="28" t="str">
        <f>IF('Órdenes según Instancia'!W32=0,"-",IF('Órdenes según Instancia'!AB32=0,"-",('Órdenes según Instancia'!W32/'Órdenes según Instancia'!AB32)))</f>
        <v>-</v>
      </c>
      <c r="H32" s="28">
        <f>IF('Órdenes según Instancia'!D32=0,"-",IF('Órdenes según Instancia'!AC32=0,"-",('Órdenes según Instancia'!D32/'Órdenes según Instancia'!AC32)))</f>
        <v>0.96</v>
      </c>
      <c r="I32" s="28">
        <f>IF('Órdenes según Instancia'!I32=0,"-",IF('Órdenes según Instancia'!AC32=0,"-",('Órdenes según Instancia'!I32/'Órdenes según Instancia'!AC32)))</f>
        <v>0.04</v>
      </c>
      <c r="J32" s="28" t="str">
        <f>IF('Órdenes según Instancia'!N32=0,"-",IF('Órdenes según Instancia'!AC32=0,"-",('Órdenes según Instancia'!N32/'Órdenes según Instancia'!AC32)))</f>
        <v>-</v>
      </c>
      <c r="K32" s="28" t="str">
        <f>IF('Órdenes según Instancia'!S32=0,"-",IF('Órdenes según Instancia'!AC32=0,"-",('Órdenes según Instancia'!S32/'Órdenes según Instancia'!AC32)))</f>
        <v>-</v>
      </c>
      <c r="L32" s="28" t="str">
        <f>IF('Órdenes según Instancia'!X32=0,"-",IF('Órdenes según Instancia'!AC32=0,"-",('Órdenes según Instancia'!X32/'Órdenes según Instancia'!AC32)))</f>
        <v>-</v>
      </c>
      <c r="M32" s="28">
        <f>IF('Órdenes según Instancia'!E32=0,"-",IF('Órdenes según Instancia'!AD32=0,"-",('Órdenes según Instancia'!E32/'Órdenes según Instancia'!AD32)))</f>
        <v>0.92382564536606004</v>
      </c>
      <c r="N32" s="28">
        <f>IF('Órdenes según Instancia'!J32=0,"-",IF('Órdenes según Instancia'!AD32=0,"-",('Órdenes según Instancia'!J32/'Órdenes según Instancia'!AD32)))</f>
        <v>3.3855268726195515E-3</v>
      </c>
      <c r="O32" s="28">
        <f>IF('Órdenes según Instancia'!O32=0,"-",IF('Órdenes según Instancia'!AD32=0,"-",('Órdenes según Instancia'!O32/'Órdenes según Instancia'!AD32)))</f>
        <v>5.1065030328678235E-2</v>
      </c>
      <c r="P32" s="28">
        <f>IF('Órdenes según Instancia'!T32=0,"-",IF('Órdenes según Instancia'!AD32=0,"-",('Órdenes según Instancia'!T32/'Órdenes según Instancia'!AD32)))</f>
        <v>2.1723797432642123E-2</v>
      </c>
      <c r="Q32" s="28" t="str">
        <f>IF('Órdenes según Instancia'!Y32=0,"-",IF('Órdenes según Instancia'!AD32=0,"-",('Órdenes según Instancia'!Y32/'Órdenes según Instancia'!AD32)))</f>
        <v>-</v>
      </c>
      <c r="R32" s="28">
        <f>IF('Órdenes según Instancia'!F32=0,"-",IF('Órdenes según Instancia'!AE32=0,"-",('Órdenes según Instancia'!F32/'Órdenes según Instancia'!AE32)))</f>
        <v>0.99507215769095392</v>
      </c>
      <c r="S32" s="28">
        <f>IF('Órdenes según Instancia'!K32=0,"-",IF('Órdenes según Instancia'!AE32=0,"-",('Órdenes según Instancia'!K32/'Órdenes según Instancia'!AE32)))</f>
        <v>2.1119324181626186E-3</v>
      </c>
      <c r="T32" s="28">
        <f>IF('Órdenes según Instancia'!P32=0,"-",IF('Órdenes según Instancia'!AE32=0,"-",('Órdenes según Instancia'!P32/'Órdenes según Instancia'!AE32)))</f>
        <v>2.4639211545230554E-3</v>
      </c>
      <c r="U32" s="28">
        <f>IF('Órdenes según Instancia'!U32=0,"-",IF('Órdenes según Instancia'!AE32=0,"-",('Órdenes según Instancia'!U32/('Órdenes según Instancia'!AE32))))</f>
        <v>3.5198873636043646E-4</v>
      </c>
      <c r="V32" s="28" t="str">
        <f>IF('Órdenes según Instancia'!Z32=0,"-",IF('Órdenes según Instancia'!AE32=0,"-",('Órdenes según Instancia'!Z32/'Órdenes según Instancia'!AE32)))</f>
        <v>-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s="59" customFormat="1" ht="58.5" customHeight="1" x14ac:dyDescent="0.2">
      <c r="C12" s="87" t="s">
        <v>225</v>
      </c>
      <c r="D12" s="87"/>
      <c r="E12" s="87" t="s">
        <v>148</v>
      </c>
      <c r="F12" s="87"/>
      <c r="G12" s="87" t="s">
        <v>149</v>
      </c>
      <c r="H12" s="87"/>
      <c r="I12" s="87" t="s">
        <v>226</v>
      </c>
      <c r="J12" s="87"/>
      <c r="K12" s="87" t="s">
        <v>227</v>
      </c>
      <c r="L12" s="87"/>
      <c r="M12" s="87" t="s">
        <v>150</v>
      </c>
      <c r="N12" s="87"/>
      <c r="O12" s="87" t="s">
        <v>151</v>
      </c>
      <c r="P12" s="87"/>
      <c r="Q12" s="87" t="s">
        <v>152</v>
      </c>
      <c r="R12" s="87"/>
      <c r="S12" s="87" t="s">
        <v>228</v>
      </c>
      <c r="T12" s="87"/>
      <c r="U12" s="87" t="s">
        <v>153</v>
      </c>
      <c r="V12" s="87"/>
      <c r="W12" s="87" t="s">
        <v>229</v>
      </c>
      <c r="X12" s="87"/>
      <c r="Y12" s="87" t="s">
        <v>230</v>
      </c>
      <c r="Z12" s="87"/>
      <c r="AA12" s="87" t="s">
        <v>231</v>
      </c>
      <c r="AB12" s="87"/>
      <c r="AC12" s="87" t="s">
        <v>232</v>
      </c>
      <c r="AD12" s="87"/>
      <c r="AE12" s="87" t="s">
        <v>233</v>
      </c>
      <c r="AF12" s="87"/>
      <c r="AG12" s="87" t="s">
        <v>154</v>
      </c>
      <c r="AH12" s="87"/>
      <c r="AI12" s="87" t="s">
        <v>155</v>
      </c>
      <c r="AJ12" s="87"/>
    </row>
    <row r="13" spans="2:36" ht="41.25" customHeight="1" thickBot="1" x14ac:dyDescent="0.25">
      <c r="B13" s="32"/>
      <c r="C13" s="34" t="s">
        <v>156</v>
      </c>
      <c r="D13" s="34" t="s">
        <v>157</v>
      </c>
      <c r="E13" s="34" t="s">
        <v>156</v>
      </c>
      <c r="F13" s="34" t="s">
        <v>157</v>
      </c>
      <c r="G13" s="34" t="s">
        <v>156</v>
      </c>
      <c r="H13" s="34" t="s">
        <v>157</v>
      </c>
      <c r="I13" s="34" t="s">
        <v>156</v>
      </c>
      <c r="J13" s="34" t="s">
        <v>157</v>
      </c>
      <c r="K13" s="34" t="s">
        <v>156</v>
      </c>
      <c r="L13" s="34" t="s">
        <v>157</v>
      </c>
      <c r="M13" s="34" t="s">
        <v>156</v>
      </c>
      <c r="N13" s="34" t="s">
        <v>157</v>
      </c>
      <c r="O13" s="34" t="s">
        <v>156</v>
      </c>
      <c r="P13" s="34" t="s">
        <v>157</v>
      </c>
      <c r="Q13" s="34" t="s">
        <v>156</v>
      </c>
      <c r="R13" s="34" t="s">
        <v>157</v>
      </c>
      <c r="S13" s="34" t="s">
        <v>156</v>
      </c>
      <c r="T13" s="34" t="s">
        <v>157</v>
      </c>
      <c r="U13" s="34" t="s">
        <v>156</v>
      </c>
      <c r="V13" s="34" t="s">
        <v>157</v>
      </c>
      <c r="W13" s="34" t="s">
        <v>156</v>
      </c>
      <c r="X13" s="34" t="s">
        <v>157</v>
      </c>
      <c r="Y13" s="34" t="s">
        <v>156</v>
      </c>
      <c r="Z13" s="34" t="s">
        <v>157</v>
      </c>
      <c r="AA13" s="34" t="s">
        <v>156</v>
      </c>
      <c r="AB13" s="34" t="s">
        <v>157</v>
      </c>
      <c r="AC13" s="34" t="s">
        <v>156</v>
      </c>
      <c r="AD13" s="34" t="s">
        <v>157</v>
      </c>
      <c r="AE13" s="34" t="s">
        <v>156</v>
      </c>
      <c r="AF13" s="34" t="s">
        <v>157</v>
      </c>
      <c r="AG13" s="34" t="s">
        <v>156</v>
      </c>
      <c r="AH13" s="34" t="s">
        <v>157</v>
      </c>
      <c r="AI13" s="34" t="s">
        <v>156</v>
      </c>
      <c r="AJ13" s="34" t="s">
        <v>157</v>
      </c>
    </row>
    <row r="14" spans="2:36" ht="20.100000000000001" customHeight="1" thickBot="1" x14ac:dyDescent="0.25">
      <c r="B14" s="3" t="s">
        <v>22</v>
      </c>
      <c r="C14" s="19">
        <v>39</v>
      </c>
      <c r="D14" s="19">
        <v>55</v>
      </c>
      <c r="E14" s="19">
        <v>105</v>
      </c>
      <c r="F14" s="19">
        <v>59</v>
      </c>
      <c r="G14" s="19">
        <v>915</v>
      </c>
      <c r="H14" s="19">
        <v>573</v>
      </c>
      <c r="I14" s="19">
        <v>888</v>
      </c>
      <c r="J14" s="19">
        <v>467</v>
      </c>
      <c r="K14" s="19">
        <v>133</v>
      </c>
      <c r="L14" s="19">
        <v>49</v>
      </c>
      <c r="M14" s="19">
        <v>132</v>
      </c>
      <c r="N14" s="19">
        <v>65</v>
      </c>
      <c r="O14" s="19">
        <v>96</v>
      </c>
      <c r="P14" s="19">
        <v>100</v>
      </c>
      <c r="Q14" s="19">
        <v>2308</v>
      </c>
      <c r="R14" s="19">
        <v>1368</v>
      </c>
      <c r="S14" s="19">
        <v>252</v>
      </c>
      <c r="T14" s="19">
        <v>3</v>
      </c>
      <c r="U14" s="19">
        <v>5</v>
      </c>
      <c r="V14" s="19">
        <v>0</v>
      </c>
      <c r="W14" s="19">
        <v>109</v>
      </c>
      <c r="X14" s="19">
        <v>1</v>
      </c>
      <c r="Y14" s="19">
        <v>14</v>
      </c>
      <c r="Z14" s="19">
        <v>0</v>
      </c>
      <c r="AA14" s="19">
        <v>38</v>
      </c>
      <c r="AB14" s="19">
        <v>4</v>
      </c>
      <c r="AC14" s="19">
        <v>324</v>
      </c>
      <c r="AD14" s="19">
        <v>4</v>
      </c>
      <c r="AE14" s="19">
        <v>1</v>
      </c>
      <c r="AF14" s="19">
        <v>0</v>
      </c>
      <c r="AG14" s="19">
        <v>178</v>
      </c>
      <c r="AH14" s="19">
        <v>6</v>
      </c>
      <c r="AI14" s="19">
        <v>921</v>
      </c>
      <c r="AJ14" s="19">
        <v>18</v>
      </c>
    </row>
    <row r="15" spans="2:36" ht="20.100000000000001" customHeight="1" thickBot="1" x14ac:dyDescent="0.25">
      <c r="B15" s="4" t="s">
        <v>23</v>
      </c>
      <c r="C15" s="20">
        <v>6</v>
      </c>
      <c r="D15" s="20">
        <v>0</v>
      </c>
      <c r="E15" s="20">
        <v>11</v>
      </c>
      <c r="F15" s="20">
        <v>0</v>
      </c>
      <c r="G15" s="20">
        <v>138</v>
      </c>
      <c r="H15" s="20">
        <v>55</v>
      </c>
      <c r="I15" s="20">
        <v>128</v>
      </c>
      <c r="J15" s="20">
        <v>51</v>
      </c>
      <c r="K15" s="20">
        <v>4</v>
      </c>
      <c r="L15" s="20">
        <v>0</v>
      </c>
      <c r="M15" s="20">
        <v>15</v>
      </c>
      <c r="N15" s="20">
        <v>0</v>
      </c>
      <c r="O15" s="20">
        <v>13</v>
      </c>
      <c r="P15" s="20">
        <v>0</v>
      </c>
      <c r="Q15" s="20">
        <v>315</v>
      </c>
      <c r="R15" s="20">
        <v>106</v>
      </c>
      <c r="S15" s="20">
        <v>46</v>
      </c>
      <c r="T15" s="20">
        <v>10</v>
      </c>
      <c r="U15" s="20">
        <v>0</v>
      </c>
      <c r="V15" s="20">
        <v>0</v>
      </c>
      <c r="W15" s="20">
        <v>22</v>
      </c>
      <c r="X15" s="20">
        <v>1</v>
      </c>
      <c r="Y15" s="20">
        <v>0</v>
      </c>
      <c r="Z15" s="20">
        <v>0</v>
      </c>
      <c r="AA15" s="20">
        <v>3</v>
      </c>
      <c r="AB15" s="20">
        <v>0</v>
      </c>
      <c r="AC15" s="20">
        <v>60</v>
      </c>
      <c r="AD15" s="20">
        <v>0</v>
      </c>
      <c r="AE15" s="20">
        <v>0</v>
      </c>
      <c r="AF15" s="20">
        <v>0</v>
      </c>
      <c r="AG15" s="20">
        <v>80</v>
      </c>
      <c r="AH15" s="20">
        <v>10</v>
      </c>
      <c r="AI15" s="20">
        <v>211</v>
      </c>
      <c r="AJ15" s="20">
        <v>21</v>
      </c>
    </row>
    <row r="16" spans="2:36" ht="20.100000000000001" customHeight="1" thickBot="1" x14ac:dyDescent="0.25">
      <c r="B16" s="4" t="s">
        <v>24</v>
      </c>
      <c r="C16" s="20">
        <v>1</v>
      </c>
      <c r="D16" s="20">
        <v>0</v>
      </c>
      <c r="E16" s="20">
        <v>4</v>
      </c>
      <c r="F16" s="20">
        <v>26</v>
      </c>
      <c r="G16" s="20">
        <v>71</v>
      </c>
      <c r="H16" s="20">
        <v>39</v>
      </c>
      <c r="I16" s="20">
        <v>71</v>
      </c>
      <c r="J16" s="20">
        <v>39</v>
      </c>
      <c r="K16" s="20">
        <v>5</v>
      </c>
      <c r="L16" s="20">
        <v>27</v>
      </c>
      <c r="M16" s="20">
        <v>2</v>
      </c>
      <c r="N16" s="20">
        <v>2</v>
      </c>
      <c r="O16" s="20">
        <v>0</v>
      </c>
      <c r="P16" s="20">
        <v>6</v>
      </c>
      <c r="Q16" s="20">
        <v>154</v>
      </c>
      <c r="R16" s="20">
        <v>139</v>
      </c>
      <c r="S16" s="20">
        <v>21</v>
      </c>
      <c r="T16" s="20">
        <v>5</v>
      </c>
      <c r="U16" s="20">
        <v>0</v>
      </c>
      <c r="V16" s="20">
        <v>0</v>
      </c>
      <c r="W16" s="20">
        <v>20</v>
      </c>
      <c r="X16" s="20">
        <v>0</v>
      </c>
      <c r="Y16" s="20">
        <v>2</v>
      </c>
      <c r="Z16" s="20">
        <v>0</v>
      </c>
      <c r="AA16" s="20">
        <v>2</v>
      </c>
      <c r="AB16" s="20">
        <v>0</v>
      </c>
      <c r="AC16" s="20">
        <v>32</v>
      </c>
      <c r="AD16" s="20">
        <v>5</v>
      </c>
      <c r="AE16" s="20">
        <v>0</v>
      </c>
      <c r="AF16" s="20">
        <v>0</v>
      </c>
      <c r="AG16" s="20">
        <v>8</v>
      </c>
      <c r="AH16" s="20">
        <v>5</v>
      </c>
      <c r="AI16" s="20">
        <v>85</v>
      </c>
      <c r="AJ16" s="20">
        <v>15</v>
      </c>
    </row>
    <row r="17" spans="2:36" ht="20.100000000000001" customHeight="1" thickBot="1" x14ac:dyDescent="0.25">
      <c r="B17" s="4" t="s">
        <v>25</v>
      </c>
      <c r="C17" s="20">
        <v>5</v>
      </c>
      <c r="D17" s="20">
        <v>0</v>
      </c>
      <c r="E17" s="20">
        <v>7</v>
      </c>
      <c r="F17" s="20">
        <v>0</v>
      </c>
      <c r="G17" s="20">
        <v>145</v>
      </c>
      <c r="H17" s="20">
        <v>50</v>
      </c>
      <c r="I17" s="20">
        <v>144</v>
      </c>
      <c r="J17" s="20">
        <v>50</v>
      </c>
      <c r="K17" s="20">
        <v>4</v>
      </c>
      <c r="L17" s="20">
        <v>0</v>
      </c>
      <c r="M17" s="20">
        <v>10</v>
      </c>
      <c r="N17" s="20">
        <v>43</v>
      </c>
      <c r="O17" s="20">
        <v>13</v>
      </c>
      <c r="P17" s="20">
        <v>2</v>
      </c>
      <c r="Q17" s="20">
        <v>328</v>
      </c>
      <c r="R17" s="20">
        <v>145</v>
      </c>
      <c r="S17" s="20">
        <v>32</v>
      </c>
      <c r="T17" s="20">
        <v>4</v>
      </c>
      <c r="U17" s="20">
        <v>0</v>
      </c>
      <c r="V17" s="20">
        <v>0</v>
      </c>
      <c r="W17" s="20">
        <v>9</v>
      </c>
      <c r="X17" s="20">
        <v>6</v>
      </c>
      <c r="Y17" s="20">
        <v>0</v>
      </c>
      <c r="Z17" s="20">
        <v>0</v>
      </c>
      <c r="AA17" s="20">
        <v>2</v>
      </c>
      <c r="AB17" s="20">
        <v>0</v>
      </c>
      <c r="AC17" s="20">
        <v>30</v>
      </c>
      <c r="AD17" s="20">
        <v>7</v>
      </c>
      <c r="AE17" s="20">
        <v>0</v>
      </c>
      <c r="AF17" s="20">
        <v>0</v>
      </c>
      <c r="AG17" s="20">
        <v>22</v>
      </c>
      <c r="AH17" s="20">
        <v>0</v>
      </c>
      <c r="AI17" s="20">
        <v>95</v>
      </c>
      <c r="AJ17" s="20">
        <v>17</v>
      </c>
    </row>
    <row r="18" spans="2:36" ht="20.100000000000001" customHeight="1" thickBot="1" x14ac:dyDescent="0.25">
      <c r="B18" s="4" t="s">
        <v>26</v>
      </c>
      <c r="C18" s="20">
        <v>10</v>
      </c>
      <c r="D18" s="20">
        <v>0</v>
      </c>
      <c r="E18" s="20">
        <v>0</v>
      </c>
      <c r="F18" s="20">
        <v>6</v>
      </c>
      <c r="G18" s="20">
        <v>237</v>
      </c>
      <c r="H18" s="20">
        <v>89</v>
      </c>
      <c r="I18" s="20">
        <v>220</v>
      </c>
      <c r="J18" s="20">
        <v>109</v>
      </c>
      <c r="K18" s="20">
        <v>70</v>
      </c>
      <c r="L18" s="20">
        <v>50</v>
      </c>
      <c r="M18" s="20">
        <v>77</v>
      </c>
      <c r="N18" s="20">
        <v>4</v>
      </c>
      <c r="O18" s="20">
        <v>34</v>
      </c>
      <c r="P18" s="20">
        <v>3</v>
      </c>
      <c r="Q18" s="20">
        <v>648</v>
      </c>
      <c r="R18" s="20">
        <v>261</v>
      </c>
      <c r="S18" s="20">
        <v>49</v>
      </c>
      <c r="T18" s="20">
        <v>11</v>
      </c>
      <c r="U18" s="20">
        <v>0</v>
      </c>
      <c r="V18" s="20">
        <v>0</v>
      </c>
      <c r="W18" s="20">
        <v>33</v>
      </c>
      <c r="X18" s="20">
        <v>7</v>
      </c>
      <c r="Y18" s="20">
        <v>10</v>
      </c>
      <c r="Z18" s="20">
        <v>0</v>
      </c>
      <c r="AA18" s="20">
        <v>42</v>
      </c>
      <c r="AB18" s="20">
        <v>4</v>
      </c>
      <c r="AC18" s="20">
        <v>78</v>
      </c>
      <c r="AD18" s="20">
        <v>16</v>
      </c>
      <c r="AE18" s="20">
        <v>0</v>
      </c>
      <c r="AF18" s="20">
        <v>0</v>
      </c>
      <c r="AG18" s="20">
        <v>42</v>
      </c>
      <c r="AH18" s="20">
        <v>7</v>
      </c>
      <c r="AI18" s="20">
        <v>254</v>
      </c>
      <c r="AJ18" s="20">
        <v>45</v>
      </c>
    </row>
    <row r="19" spans="2:36" ht="20.100000000000001" customHeight="1" thickBot="1" x14ac:dyDescent="0.25">
      <c r="B19" s="4" t="s">
        <v>27</v>
      </c>
      <c r="C19" s="20">
        <v>0</v>
      </c>
      <c r="D19" s="20">
        <v>0</v>
      </c>
      <c r="E19" s="20">
        <v>0</v>
      </c>
      <c r="F19" s="20">
        <v>0</v>
      </c>
      <c r="G19" s="20">
        <v>49</v>
      </c>
      <c r="H19" s="20">
        <v>1</v>
      </c>
      <c r="I19" s="20">
        <v>35</v>
      </c>
      <c r="J19" s="20">
        <v>1</v>
      </c>
      <c r="K19" s="20">
        <v>6</v>
      </c>
      <c r="L19" s="20">
        <v>0</v>
      </c>
      <c r="M19" s="20">
        <v>22</v>
      </c>
      <c r="N19" s="20">
        <v>1</v>
      </c>
      <c r="O19" s="20">
        <v>2</v>
      </c>
      <c r="P19" s="20">
        <v>0</v>
      </c>
      <c r="Q19" s="20">
        <v>114</v>
      </c>
      <c r="R19" s="20">
        <v>3</v>
      </c>
      <c r="S19" s="20">
        <v>6</v>
      </c>
      <c r="T19" s="20">
        <v>0</v>
      </c>
      <c r="U19" s="20">
        <v>0</v>
      </c>
      <c r="V19" s="20">
        <v>0</v>
      </c>
      <c r="W19" s="20">
        <v>4</v>
      </c>
      <c r="X19" s="20">
        <v>0</v>
      </c>
      <c r="Y19" s="20">
        <v>0</v>
      </c>
      <c r="Z19" s="20">
        <v>0</v>
      </c>
      <c r="AA19" s="20">
        <v>5</v>
      </c>
      <c r="AB19" s="20">
        <v>0</v>
      </c>
      <c r="AC19" s="20">
        <v>8</v>
      </c>
      <c r="AD19" s="20">
        <v>0</v>
      </c>
      <c r="AE19" s="20">
        <v>0</v>
      </c>
      <c r="AF19" s="20">
        <v>0</v>
      </c>
      <c r="AG19" s="20">
        <v>5</v>
      </c>
      <c r="AH19" s="20">
        <v>0</v>
      </c>
      <c r="AI19" s="20">
        <v>28</v>
      </c>
      <c r="AJ19" s="20">
        <v>0</v>
      </c>
    </row>
    <row r="20" spans="2:36" ht="20.100000000000001" customHeight="1" thickBot="1" x14ac:dyDescent="0.25">
      <c r="B20" s="4" t="s">
        <v>28</v>
      </c>
      <c r="C20" s="20">
        <v>12</v>
      </c>
      <c r="D20" s="20">
        <v>1</v>
      </c>
      <c r="E20" s="20">
        <v>41</v>
      </c>
      <c r="F20" s="20">
        <v>0</v>
      </c>
      <c r="G20" s="20">
        <v>279</v>
      </c>
      <c r="H20" s="20">
        <v>34</v>
      </c>
      <c r="I20" s="20">
        <v>218</v>
      </c>
      <c r="J20" s="20">
        <v>32</v>
      </c>
      <c r="K20" s="20">
        <v>11</v>
      </c>
      <c r="L20" s="20">
        <v>0</v>
      </c>
      <c r="M20" s="20">
        <v>17</v>
      </c>
      <c r="N20" s="20">
        <v>0</v>
      </c>
      <c r="O20" s="20">
        <v>10</v>
      </c>
      <c r="P20" s="20">
        <v>1</v>
      </c>
      <c r="Q20" s="20">
        <v>588</v>
      </c>
      <c r="R20" s="20">
        <v>68</v>
      </c>
      <c r="S20" s="20">
        <v>39</v>
      </c>
      <c r="T20" s="20">
        <v>3</v>
      </c>
      <c r="U20" s="20">
        <v>3</v>
      </c>
      <c r="V20" s="20">
        <v>0</v>
      </c>
      <c r="W20" s="20">
        <v>11</v>
      </c>
      <c r="X20" s="20">
        <v>2</v>
      </c>
      <c r="Y20" s="20">
        <v>2</v>
      </c>
      <c r="Z20" s="20">
        <v>0</v>
      </c>
      <c r="AA20" s="20">
        <v>5</v>
      </c>
      <c r="AB20" s="20">
        <v>1</v>
      </c>
      <c r="AC20" s="20">
        <v>48</v>
      </c>
      <c r="AD20" s="20">
        <v>4</v>
      </c>
      <c r="AE20" s="20">
        <v>1</v>
      </c>
      <c r="AF20" s="20">
        <v>2</v>
      </c>
      <c r="AG20" s="20">
        <v>17</v>
      </c>
      <c r="AH20" s="20">
        <v>3</v>
      </c>
      <c r="AI20" s="20">
        <v>126</v>
      </c>
      <c r="AJ20" s="20">
        <v>15</v>
      </c>
    </row>
    <row r="21" spans="2:36" ht="20.100000000000001" customHeight="1" thickBot="1" x14ac:dyDescent="0.25">
      <c r="B21" s="4" t="s">
        <v>29</v>
      </c>
      <c r="C21" s="20">
        <v>15</v>
      </c>
      <c r="D21" s="20">
        <v>0</v>
      </c>
      <c r="E21" s="20">
        <v>77</v>
      </c>
      <c r="F21" s="20">
        <v>0</v>
      </c>
      <c r="G21" s="20">
        <v>321</v>
      </c>
      <c r="H21" s="20">
        <v>16</v>
      </c>
      <c r="I21" s="20">
        <v>321</v>
      </c>
      <c r="J21" s="20">
        <v>16</v>
      </c>
      <c r="K21" s="20">
        <v>14</v>
      </c>
      <c r="L21" s="20">
        <v>5</v>
      </c>
      <c r="M21" s="20">
        <v>164</v>
      </c>
      <c r="N21" s="20">
        <v>4</v>
      </c>
      <c r="O21" s="20">
        <v>12</v>
      </c>
      <c r="P21" s="20">
        <v>2</v>
      </c>
      <c r="Q21" s="20">
        <v>924</v>
      </c>
      <c r="R21" s="20">
        <v>43</v>
      </c>
      <c r="S21" s="20">
        <v>97</v>
      </c>
      <c r="T21" s="20">
        <v>9</v>
      </c>
      <c r="U21" s="20">
        <v>0</v>
      </c>
      <c r="V21" s="20">
        <v>0</v>
      </c>
      <c r="W21" s="20">
        <v>71</v>
      </c>
      <c r="X21" s="20">
        <v>8</v>
      </c>
      <c r="Y21" s="20">
        <v>0</v>
      </c>
      <c r="Z21" s="20">
        <v>0</v>
      </c>
      <c r="AA21" s="20">
        <v>66</v>
      </c>
      <c r="AB21" s="20">
        <v>9</v>
      </c>
      <c r="AC21" s="20">
        <v>111</v>
      </c>
      <c r="AD21" s="20">
        <v>9</v>
      </c>
      <c r="AE21" s="20">
        <v>3</v>
      </c>
      <c r="AF21" s="20">
        <v>0</v>
      </c>
      <c r="AG21" s="20">
        <v>38</v>
      </c>
      <c r="AH21" s="20">
        <v>0</v>
      </c>
      <c r="AI21" s="20">
        <v>386</v>
      </c>
      <c r="AJ21" s="20">
        <v>35</v>
      </c>
    </row>
    <row r="22" spans="2:36" ht="20.100000000000001" customHeight="1" thickBot="1" x14ac:dyDescent="0.25">
      <c r="B22" s="4" t="s">
        <v>30</v>
      </c>
      <c r="C22" s="20">
        <v>9</v>
      </c>
      <c r="D22" s="20">
        <v>3</v>
      </c>
      <c r="E22" s="20">
        <v>17</v>
      </c>
      <c r="F22" s="20">
        <v>0</v>
      </c>
      <c r="G22" s="20">
        <v>550</v>
      </c>
      <c r="H22" s="20">
        <v>51</v>
      </c>
      <c r="I22" s="20">
        <v>534</v>
      </c>
      <c r="J22" s="20">
        <v>51</v>
      </c>
      <c r="K22" s="20">
        <v>11</v>
      </c>
      <c r="L22" s="20">
        <v>18</v>
      </c>
      <c r="M22" s="20">
        <v>19</v>
      </c>
      <c r="N22" s="20">
        <v>18</v>
      </c>
      <c r="O22" s="20">
        <v>20</v>
      </c>
      <c r="P22" s="20">
        <v>1</v>
      </c>
      <c r="Q22" s="20">
        <v>1160</v>
      </c>
      <c r="R22" s="20">
        <v>142</v>
      </c>
      <c r="S22" s="20">
        <v>98</v>
      </c>
      <c r="T22" s="20">
        <v>8</v>
      </c>
      <c r="U22" s="20">
        <v>1</v>
      </c>
      <c r="V22" s="20">
        <v>0</v>
      </c>
      <c r="W22" s="20">
        <v>40</v>
      </c>
      <c r="X22" s="20">
        <v>3</v>
      </c>
      <c r="Y22" s="20">
        <v>12</v>
      </c>
      <c r="Z22" s="20">
        <v>0</v>
      </c>
      <c r="AA22" s="20">
        <v>52</v>
      </c>
      <c r="AB22" s="20">
        <v>1</v>
      </c>
      <c r="AC22" s="20">
        <v>141</v>
      </c>
      <c r="AD22" s="20">
        <v>7</v>
      </c>
      <c r="AE22" s="20">
        <v>0</v>
      </c>
      <c r="AF22" s="20">
        <v>0</v>
      </c>
      <c r="AG22" s="20">
        <v>47</v>
      </c>
      <c r="AH22" s="20">
        <v>6</v>
      </c>
      <c r="AI22" s="20">
        <v>391</v>
      </c>
      <c r="AJ22" s="20">
        <v>25</v>
      </c>
    </row>
    <row r="23" spans="2:36" ht="20.100000000000001" customHeight="1" thickBot="1" x14ac:dyDescent="0.25">
      <c r="B23" s="4" t="s">
        <v>31</v>
      </c>
      <c r="C23" s="20">
        <v>30</v>
      </c>
      <c r="D23" s="20">
        <v>16</v>
      </c>
      <c r="E23" s="20">
        <v>40</v>
      </c>
      <c r="F23" s="20">
        <v>101</v>
      </c>
      <c r="G23" s="20">
        <v>656</v>
      </c>
      <c r="H23" s="20">
        <v>347</v>
      </c>
      <c r="I23" s="20">
        <v>658</v>
      </c>
      <c r="J23" s="20">
        <v>282</v>
      </c>
      <c r="K23" s="20">
        <v>16</v>
      </c>
      <c r="L23" s="20">
        <v>18</v>
      </c>
      <c r="M23" s="20">
        <v>67</v>
      </c>
      <c r="N23" s="20">
        <v>101</v>
      </c>
      <c r="O23" s="20">
        <v>208</v>
      </c>
      <c r="P23" s="20">
        <v>18</v>
      </c>
      <c r="Q23" s="20">
        <v>1675</v>
      </c>
      <c r="R23" s="20">
        <v>883</v>
      </c>
      <c r="S23" s="20">
        <v>159</v>
      </c>
      <c r="T23" s="20">
        <v>5</v>
      </c>
      <c r="U23" s="20">
        <v>0</v>
      </c>
      <c r="V23" s="20">
        <v>0</v>
      </c>
      <c r="W23" s="20">
        <v>89</v>
      </c>
      <c r="X23" s="20">
        <v>2</v>
      </c>
      <c r="Y23" s="20">
        <v>0</v>
      </c>
      <c r="Z23" s="20">
        <v>0</v>
      </c>
      <c r="AA23" s="20">
        <v>31</v>
      </c>
      <c r="AB23" s="20">
        <v>4</v>
      </c>
      <c r="AC23" s="20">
        <v>190</v>
      </c>
      <c r="AD23" s="20">
        <v>10</v>
      </c>
      <c r="AE23" s="20">
        <v>4</v>
      </c>
      <c r="AF23" s="20">
        <v>0</v>
      </c>
      <c r="AG23" s="20">
        <v>132</v>
      </c>
      <c r="AH23" s="20">
        <v>4</v>
      </c>
      <c r="AI23" s="20">
        <v>605</v>
      </c>
      <c r="AJ23" s="20">
        <v>25</v>
      </c>
    </row>
    <row r="24" spans="2:36" ht="20.100000000000001" customHeight="1" thickBot="1" x14ac:dyDescent="0.25">
      <c r="B24" s="4" t="s">
        <v>32</v>
      </c>
      <c r="C24" s="20">
        <v>2</v>
      </c>
      <c r="D24" s="20">
        <v>2</v>
      </c>
      <c r="E24" s="20">
        <v>7</v>
      </c>
      <c r="F24" s="20">
        <v>0</v>
      </c>
      <c r="G24" s="20">
        <v>132</v>
      </c>
      <c r="H24" s="20">
        <v>20</v>
      </c>
      <c r="I24" s="20">
        <v>137</v>
      </c>
      <c r="J24" s="20">
        <v>20</v>
      </c>
      <c r="K24" s="20">
        <v>1</v>
      </c>
      <c r="L24" s="20">
        <v>0</v>
      </c>
      <c r="M24" s="20">
        <v>55</v>
      </c>
      <c r="N24" s="20">
        <v>6</v>
      </c>
      <c r="O24" s="20">
        <v>5</v>
      </c>
      <c r="P24" s="20">
        <v>0</v>
      </c>
      <c r="Q24" s="20">
        <v>339</v>
      </c>
      <c r="R24" s="20">
        <v>48</v>
      </c>
      <c r="S24" s="20">
        <v>43</v>
      </c>
      <c r="T24" s="20">
        <v>0</v>
      </c>
      <c r="U24" s="20">
        <v>0</v>
      </c>
      <c r="V24" s="20">
        <v>0</v>
      </c>
      <c r="W24" s="20">
        <v>15</v>
      </c>
      <c r="X24" s="20">
        <v>0</v>
      </c>
      <c r="Y24" s="20">
        <v>3</v>
      </c>
      <c r="Z24" s="20">
        <v>0</v>
      </c>
      <c r="AA24" s="20">
        <v>21</v>
      </c>
      <c r="AB24" s="20">
        <v>0</v>
      </c>
      <c r="AC24" s="20">
        <v>45</v>
      </c>
      <c r="AD24" s="20">
        <v>0</v>
      </c>
      <c r="AE24" s="20">
        <v>0</v>
      </c>
      <c r="AF24" s="20">
        <v>0</v>
      </c>
      <c r="AG24" s="20">
        <v>9</v>
      </c>
      <c r="AH24" s="20">
        <v>0</v>
      </c>
      <c r="AI24" s="20">
        <v>136</v>
      </c>
      <c r="AJ24" s="20">
        <v>0</v>
      </c>
    </row>
    <row r="25" spans="2:36" ht="20.100000000000001" customHeight="1" thickBot="1" x14ac:dyDescent="0.25">
      <c r="B25" s="4" t="s">
        <v>33</v>
      </c>
      <c r="C25" s="20">
        <v>26</v>
      </c>
      <c r="D25" s="20">
        <v>2</v>
      </c>
      <c r="E25" s="20">
        <v>13</v>
      </c>
      <c r="F25" s="20">
        <v>0</v>
      </c>
      <c r="G25" s="20">
        <v>256</v>
      </c>
      <c r="H25" s="20">
        <v>30</v>
      </c>
      <c r="I25" s="20">
        <v>249</v>
      </c>
      <c r="J25" s="20">
        <v>25</v>
      </c>
      <c r="K25" s="20">
        <v>1</v>
      </c>
      <c r="L25" s="20">
        <v>0</v>
      </c>
      <c r="M25" s="20">
        <v>56</v>
      </c>
      <c r="N25" s="20">
        <v>0</v>
      </c>
      <c r="O25" s="20">
        <v>50</v>
      </c>
      <c r="P25" s="20">
        <v>0</v>
      </c>
      <c r="Q25" s="20">
        <v>651</v>
      </c>
      <c r="R25" s="20">
        <v>57</v>
      </c>
      <c r="S25" s="20">
        <v>27</v>
      </c>
      <c r="T25" s="20">
        <v>2</v>
      </c>
      <c r="U25" s="20">
        <v>1</v>
      </c>
      <c r="V25" s="20">
        <v>1</v>
      </c>
      <c r="W25" s="20">
        <v>20</v>
      </c>
      <c r="X25" s="20">
        <v>0</v>
      </c>
      <c r="Y25" s="20">
        <v>4</v>
      </c>
      <c r="Z25" s="20">
        <v>0</v>
      </c>
      <c r="AA25" s="20">
        <v>16</v>
      </c>
      <c r="AB25" s="20">
        <v>0</v>
      </c>
      <c r="AC25" s="20">
        <v>41</v>
      </c>
      <c r="AD25" s="20">
        <v>2</v>
      </c>
      <c r="AE25" s="20">
        <v>5</v>
      </c>
      <c r="AF25" s="20">
        <v>1</v>
      </c>
      <c r="AG25" s="20">
        <v>9</v>
      </c>
      <c r="AH25" s="20">
        <v>0</v>
      </c>
      <c r="AI25" s="20">
        <v>123</v>
      </c>
      <c r="AJ25" s="20">
        <v>6</v>
      </c>
    </row>
    <row r="26" spans="2:36" ht="20.100000000000001" customHeight="1" thickBot="1" x14ac:dyDescent="0.25">
      <c r="B26" s="4" t="s">
        <v>34</v>
      </c>
      <c r="C26" s="20">
        <v>7</v>
      </c>
      <c r="D26" s="20">
        <v>3</v>
      </c>
      <c r="E26" s="20">
        <v>70</v>
      </c>
      <c r="F26" s="20">
        <v>0</v>
      </c>
      <c r="G26" s="20">
        <v>609</v>
      </c>
      <c r="H26" s="20">
        <v>79</v>
      </c>
      <c r="I26" s="20">
        <v>591</v>
      </c>
      <c r="J26" s="20">
        <v>79</v>
      </c>
      <c r="K26" s="20">
        <v>16</v>
      </c>
      <c r="L26" s="20">
        <v>1</v>
      </c>
      <c r="M26" s="20">
        <v>77</v>
      </c>
      <c r="N26" s="20">
        <v>5</v>
      </c>
      <c r="O26" s="20">
        <v>57</v>
      </c>
      <c r="P26" s="20">
        <v>4</v>
      </c>
      <c r="Q26" s="20">
        <v>1427</v>
      </c>
      <c r="R26" s="20">
        <v>171</v>
      </c>
      <c r="S26" s="20">
        <v>163</v>
      </c>
      <c r="T26" s="20">
        <v>0</v>
      </c>
      <c r="U26" s="20">
        <v>0</v>
      </c>
      <c r="V26" s="20">
        <v>0</v>
      </c>
      <c r="W26" s="20">
        <v>100</v>
      </c>
      <c r="X26" s="20">
        <v>2</v>
      </c>
      <c r="Y26" s="20">
        <v>3</v>
      </c>
      <c r="Z26" s="20">
        <v>0</v>
      </c>
      <c r="AA26" s="20">
        <v>46</v>
      </c>
      <c r="AB26" s="20">
        <v>0</v>
      </c>
      <c r="AC26" s="20">
        <v>185</v>
      </c>
      <c r="AD26" s="20">
        <v>0</v>
      </c>
      <c r="AE26" s="20">
        <v>8</v>
      </c>
      <c r="AF26" s="20">
        <v>0</v>
      </c>
      <c r="AG26" s="20">
        <v>64</v>
      </c>
      <c r="AH26" s="20">
        <v>0</v>
      </c>
      <c r="AI26" s="20">
        <v>569</v>
      </c>
      <c r="AJ26" s="20">
        <v>2</v>
      </c>
    </row>
    <row r="27" spans="2:36" ht="20.100000000000001" customHeight="1" thickBot="1" x14ac:dyDescent="0.25">
      <c r="B27" s="4" t="s">
        <v>35</v>
      </c>
      <c r="C27" s="20">
        <v>9</v>
      </c>
      <c r="D27" s="20">
        <v>23</v>
      </c>
      <c r="E27" s="20">
        <v>41</v>
      </c>
      <c r="F27" s="20">
        <v>14</v>
      </c>
      <c r="G27" s="20">
        <v>223</v>
      </c>
      <c r="H27" s="20">
        <v>132</v>
      </c>
      <c r="I27" s="20">
        <v>235</v>
      </c>
      <c r="J27" s="20">
        <v>130</v>
      </c>
      <c r="K27" s="20">
        <v>18</v>
      </c>
      <c r="L27" s="20">
        <v>7</v>
      </c>
      <c r="M27" s="20">
        <v>102</v>
      </c>
      <c r="N27" s="20">
        <v>114</v>
      </c>
      <c r="O27" s="20">
        <v>80</v>
      </c>
      <c r="P27" s="20">
        <v>50</v>
      </c>
      <c r="Q27" s="20">
        <v>708</v>
      </c>
      <c r="R27" s="20">
        <v>470</v>
      </c>
      <c r="S27" s="20">
        <v>74</v>
      </c>
      <c r="T27" s="20">
        <v>16</v>
      </c>
      <c r="U27" s="20">
        <v>0</v>
      </c>
      <c r="V27" s="20">
        <v>0</v>
      </c>
      <c r="W27" s="20">
        <v>70</v>
      </c>
      <c r="X27" s="20">
        <v>17</v>
      </c>
      <c r="Y27" s="20">
        <v>1</v>
      </c>
      <c r="Z27" s="20">
        <v>0</v>
      </c>
      <c r="AA27" s="20">
        <v>41</v>
      </c>
      <c r="AB27" s="20">
        <v>10</v>
      </c>
      <c r="AC27" s="20">
        <v>102</v>
      </c>
      <c r="AD27" s="20">
        <v>18</v>
      </c>
      <c r="AE27" s="20">
        <v>3</v>
      </c>
      <c r="AF27" s="20">
        <v>3</v>
      </c>
      <c r="AG27" s="20">
        <v>27</v>
      </c>
      <c r="AH27" s="20">
        <v>15</v>
      </c>
      <c r="AI27" s="20">
        <v>318</v>
      </c>
      <c r="AJ27" s="20">
        <v>79</v>
      </c>
    </row>
    <row r="28" spans="2:36" ht="20.100000000000001" customHeight="1" thickBot="1" x14ac:dyDescent="0.25">
      <c r="B28" s="4" t="s">
        <v>36</v>
      </c>
      <c r="C28" s="20">
        <v>0</v>
      </c>
      <c r="D28" s="20">
        <v>0</v>
      </c>
      <c r="E28" s="20">
        <v>0</v>
      </c>
      <c r="F28" s="20">
        <v>0</v>
      </c>
      <c r="G28" s="20">
        <v>22</v>
      </c>
      <c r="H28" s="20">
        <v>1</v>
      </c>
      <c r="I28" s="20">
        <v>71</v>
      </c>
      <c r="J28" s="20">
        <v>1</v>
      </c>
      <c r="K28" s="20">
        <v>49</v>
      </c>
      <c r="L28" s="20">
        <v>0</v>
      </c>
      <c r="M28" s="20">
        <v>13</v>
      </c>
      <c r="N28" s="20">
        <v>0</v>
      </c>
      <c r="O28" s="20">
        <v>0</v>
      </c>
      <c r="P28" s="20">
        <v>0</v>
      </c>
      <c r="Q28" s="20">
        <v>155</v>
      </c>
      <c r="R28" s="20">
        <v>2</v>
      </c>
      <c r="S28" s="20">
        <v>54</v>
      </c>
      <c r="T28" s="20">
        <v>1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39</v>
      </c>
      <c r="AB28" s="20">
        <v>0</v>
      </c>
      <c r="AC28" s="20">
        <v>5</v>
      </c>
      <c r="AD28" s="20">
        <v>1</v>
      </c>
      <c r="AE28" s="20">
        <v>2</v>
      </c>
      <c r="AF28" s="20">
        <v>1</v>
      </c>
      <c r="AG28" s="20">
        <v>14</v>
      </c>
      <c r="AH28" s="20">
        <v>1</v>
      </c>
      <c r="AI28" s="20">
        <v>114</v>
      </c>
      <c r="AJ28" s="20">
        <v>4</v>
      </c>
    </row>
    <row r="29" spans="2:36" ht="20.100000000000001" customHeight="1" thickBot="1" x14ac:dyDescent="0.25">
      <c r="B29" s="5" t="s">
        <v>37</v>
      </c>
      <c r="C29" s="20">
        <v>2</v>
      </c>
      <c r="D29" s="20">
        <v>1</v>
      </c>
      <c r="E29" s="20">
        <v>6</v>
      </c>
      <c r="F29" s="20">
        <v>0</v>
      </c>
      <c r="G29" s="20">
        <v>82</v>
      </c>
      <c r="H29" s="20">
        <v>25</v>
      </c>
      <c r="I29" s="20">
        <v>79</v>
      </c>
      <c r="J29" s="20">
        <v>15</v>
      </c>
      <c r="K29" s="20">
        <v>3</v>
      </c>
      <c r="L29" s="20">
        <v>0</v>
      </c>
      <c r="M29" s="20">
        <v>12</v>
      </c>
      <c r="N29" s="20">
        <v>9</v>
      </c>
      <c r="O29" s="20">
        <v>3</v>
      </c>
      <c r="P29" s="20">
        <v>4</v>
      </c>
      <c r="Q29" s="20">
        <v>187</v>
      </c>
      <c r="R29" s="20">
        <v>54</v>
      </c>
      <c r="S29" s="20">
        <v>9</v>
      </c>
      <c r="T29" s="20">
        <v>0</v>
      </c>
      <c r="U29" s="20">
        <v>0</v>
      </c>
      <c r="V29" s="20">
        <v>0</v>
      </c>
      <c r="W29" s="20">
        <v>4</v>
      </c>
      <c r="X29" s="20">
        <v>0</v>
      </c>
      <c r="Y29" s="20">
        <v>1</v>
      </c>
      <c r="Z29" s="20">
        <v>0</v>
      </c>
      <c r="AA29" s="20">
        <v>9</v>
      </c>
      <c r="AB29" s="20">
        <v>0</v>
      </c>
      <c r="AC29" s="20">
        <v>11</v>
      </c>
      <c r="AD29" s="20">
        <v>0</v>
      </c>
      <c r="AE29" s="20">
        <v>0</v>
      </c>
      <c r="AF29" s="20">
        <v>0</v>
      </c>
      <c r="AG29" s="20">
        <v>7</v>
      </c>
      <c r="AH29" s="20">
        <v>2</v>
      </c>
      <c r="AI29" s="20">
        <v>41</v>
      </c>
      <c r="AJ29" s="20">
        <v>2</v>
      </c>
    </row>
    <row r="30" spans="2:36" ht="20.100000000000001" customHeight="1" thickBot="1" x14ac:dyDescent="0.25">
      <c r="B30" s="6" t="s">
        <v>38</v>
      </c>
      <c r="C30" s="21">
        <v>0</v>
      </c>
      <c r="D30" s="21">
        <v>0</v>
      </c>
      <c r="E30" s="21">
        <v>0</v>
      </c>
      <c r="F30" s="21">
        <v>0</v>
      </c>
      <c r="G30" s="21">
        <v>56</v>
      </c>
      <c r="H30" s="21">
        <v>0</v>
      </c>
      <c r="I30" s="21">
        <v>68</v>
      </c>
      <c r="J30" s="21">
        <v>0</v>
      </c>
      <c r="K30" s="21">
        <v>1</v>
      </c>
      <c r="L30" s="21">
        <v>0</v>
      </c>
      <c r="M30" s="21">
        <v>14</v>
      </c>
      <c r="N30" s="21">
        <v>0</v>
      </c>
      <c r="O30" s="21">
        <v>0</v>
      </c>
      <c r="P30" s="21">
        <v>0</v>
      </c>
      <c r="Q30" s="21">
        <v>139</v>
      </c>
      <c r="R30" s="21">
        <v>0</v>
      </c>
      <c r="S30" s="21">
        <v>61</v>
      </c>
      <c r="T30" s="21">
        <v>0</v>
      </c>
      <c r="U30" s="21">
        <v>0</v>
      </c>
      <c r="V30" s="21">
        <v>0</v>
      </c>
      <c r="W30" s="21">
        <v>3</v>
      </c>
      <c r="X30" s="21">
        <v>0</v>
      </c>
      <c r="Y30" s="21">
        <v>1</v>
      </c>
      <c r="Z30" s="21">
        <v>0</v>
      </c>
      <c r="AA30" s="21">
        <v>2</v>
      </c>
      <c r="AB30" s="21">
        <v>0</v>
      </c>
      <c r="AC30" s="21">
        <v>22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89</v>
      </c>
      <c r="AJ30" s="21">
        <v>0</v>
      </c>
    </row>
    <row r="31" spans="2:36" ht="20.100000000000001" customHeight="1" thickBot="1" x14ac:dyDescent="0.25">
      <c r="B31" s="7" t="s">
        <v>39</v>
      </c>
      <c r="C31" s="9">
        <f>SUM(C14:C30)</f>
        <v>173</v>
      </c>
      <c r="D31" s="9">
        <f t="shared" ref="D31:AJ31" si="0">SUM(D14:D30)</f>
        <v>106</v>
      </c>
      <c r="E31" s="9">
        <f t="shared" si="0"/>
        <v>439</v>
      </c>
      <c r="F31" s="9">
        <f t="shared" si="0"/>
        <v>206</v>
      </c>
      <c r="G31" s="9">
        <f t="shared" si="0"/>
        <v>4741</v>
      </c>
      <c r="H31" s="9">
        <f t="shared" si="0"/>
        <v>1542</v>
      </c>
      <c r="I31" s="9">
        <f t="shared" si="0"/>
        <v>4647</v>
      </c>
      <c r="J31" s="9">
        <f t="shared" si="0"/>
        <v>1368</v>
      </c>
      <c r="K31" s="9">
        <f t="shared" si="0"/>
        <v>363</v>
      </c>
      <c r="L31" s="9">
        <f t="shared" si="0"/>
        <v>175</v>
      </c>
      <c r="M31" s="9">
        <f t="shared" si="0"/>
        <v>854</v>
      </c>
      <c r="N31" s="9">
        <f t="shared" si="0"/>
        <v>372</v>
      </c>
      <c r="O31" s="9">
        <f t="shared" si="0"/>
        <v>603</v>
      </c>
      <c r="P31" s="9">
        <f t="shared" si="0"/>
        <v>191</v>
      </c>
      <c r="Q31" s="9">
        <f t="shared" si="0"/>
        <v>11820</v>
      </c>
      <c r="R31" s="9">
        <f t="shared" si="0"/>
        <v>3960</v>
      </c>
      <c r="S31" s="9">
        <f t="shared" si="0"/>
        <v>1230</v>
      </c>
      <c r="T31" s="9">
        <f t="shared" si="0"/>
        <v>77</v>
      </c>
      <c r="U31" s="9">
        <f t="shared" si="0"/>
        <v>10</v>
      </c>
      <c r="V31" s="9">
        <f t="shared" si="0"/>
        <v>1</v>
      </c>
      <c r="W31" s="9">
        <f t="shared" si="0"/>
        <v>620</v>
      </c>
      <c r="X31" s="9">
        <f t="shared" si="0"/>
        <v>49</v>
      </c>
      <c r="Y31" s="9">
        <f t="shared" si="0"/>
        <v>53</v>
      </c>
      <c r="Z31" s="9">
        <f t="shared" si="0"/>
        <v>0</v>
      </c>
      <c r="AA31" s="9">
        <f t="shared" si="0"/>
        <v>420</v>
      </c>
      <c r="AB31" s="9">
        <f t="shared" si="0"/>
        <v>33</v>
      </c>
      <c r="AC31" s="9">
        <f t="shared" si="0"/>
        <v>1433</v>
      </c>
      <c r="AD31" s="9">
        <f t="shared" si="0"/>
        <v>83</v>
      </c>
      <c r="AE31" s="9">
        <f t="shared" si="0"/>
        <v>27</v>
      </c>
      <c r="AF31" s="9">
        <f t="shared" si="0"/>
        <v>7</v>
      </c>
      <c r="AG31" s="9">
        <f t="shared" si="0"/>
        <v>699</v>
      </c>
      <c r="AH31" s="9">
        <f t="shared" si="0"/>
        <v>59</v>
      </c>
      <c r="AI31" s="9">
        <f t="shared" si="0"/>
        <v>4492</v>
      </c>
      <c r="AJ31" s="9">
        <f t="shared" si="0"/>
        <v>309</v>
      </c>
    </row>
  </sheetData>
  <mergeCells count="17">
    <mergeCell ref="AE12:AF12"/>
    <mergeCell ref="AG12:AH12"/>
    <mergeCell ref="AI12:AJ12"/>
    <mergeCell ref="U12:V12"/>
    <mergeCell ref="W12:X12"/>
    <mergeCell ref="Y12:Z12"/>
    <mergeCell ref="AA12:AB12"/>
    <mergeCell ref="AC12:AD12"/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33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2" spans="2:10" ht="41.25" customHeight="1" x14ac:dyDescent="0.2">
      <c r="B12" s="15"/>
      <c r="C12" s="90" t="s">
        <v>224</v>
      </c>
      <c r="D12" s="91"/>
      <c r="E12" s="91"/>
      <c r="F12" s="91"/>
      <c r="G12" s="91"/>
      <c r="H12" s="91"/>
      <c r="I12" s="91"/>
      <c r="J12" s="91"/>
    </row>
    <row r="13" spans="2:10" ht="57.75" thickBot="1" x14ac:dyDescent="0.25">
      <c r="B13" s="15"/>
      <c r="C13" s="35" t="s">
        <v>158</v>
      </c>
      <c r="D13" s="36" t="s">
        <v>159</v>
      </c>
      <c r="E13" s="36" t="s">
        <v>160</v>
      </c>
      <c r="F13" s="36" t="s">
        <v>161</v>
      </c>
      <c r="G13" s="36" t="s">
        <v>162</v>
      </c>
      <c r="H13" s="35" t="s">
        <v>261</v>
      </c>
      <c r="I13" s="36" t="s">
        <v>163</v>
      </c>
      <c r="J13" s="36" t="s">
        <v>250</v>
      </c>
    </row>
    <row r="14" spans="2:10" ht="20.100000000000001" customHeight="1" thickBot="1" x14ac:dyDescent="0.25">
      <c r="B14" s="3" t="s">
        <v>22</v>
      </c>
      <c r="C14" s="19">
        <v>2087</v>
      </c>
      <c r="D14" s="19">
        <v>1559</v>
      </c>
      <c r="E14" s="19">
        <v>15</v>
      </c>
      <c r="F14" s="19">
        <v>513</v>
      </c>
      <c r="G14" s="19">
        <v>0</v>
      </c>
      <c r="H14" s="19">
        <v>15</v>
      </c>
      <c r="I14" s="19">
        <v>1569</v>
      </c>
      <c r="J14" s="19">
        <v>518</v>
      </c>
    </row>
    <row r="15" spans="2:10" ht="20.100000000000001" customHeight="1" thickBot="1" x14ac:dyDescent="0.25">
      <c r="B15" s="4" t="s">
        <v>23</v>
      </c>
      <c r="C15" s="20">
        <v>260</v>
      </c>
      <c r="D15" s="20">
        <v>147</v>
      </c>
      <c r="E15" s="20">
        <v>5</v>
      </c>
      <c r="F15" s="20">
        <v>97</v>
      </c>
      <c r="G15" s="20">
        <v>11</v>
      </c>
      <c r="H15" s="20">
        <v>0</v>
      </c>
      <c r="I15" s="20">
        <v>146</v>
      </c>
      <c r="J15" s="20">
        <v>114</v>
      </c>
    </row>
    <row r="16" spans="2:10" ht="20.100000000000001" customHeight="1" thickBot="1" x14ac:dyDescent="0.25">
      <c r="B16" s="4" t="s">
        <v>24</v>
      </c>
      <c r="C16" s="20">
        <v>171</v>
      </c>
      <c r="D16" s="20">
        <v>135</v>
      </c>
      <c r="E16" s="20">
        <v>1</v>
      </c>
      <c r="F16" s="20">
        <v>17</v>
      </c>
      <c r="G16" s="20">
        <v>18</v>
      </c>
      <c r="H16" s="20">
        <v>3</v>
      </c>
      <c r="I16" s="20">
        <v>136</v>
      </c>
      <c r="J16" s="20">
        <v>35</v>
      </c>
    </row>
    <row r="17" spans="2:10" ht="20.100000000000001" customHeight="1" thickBot="1" x14ac:dyDescent="0.25">
      <c r="B17" s="4" t="s">
        <v>25</v>
      </c>
      <c r="C17" s="20">
        <v>280</v>
      </c>
      <c r="D17" s="20">
        <v>150</v>
      </c>
      <c r="E17" s="20">
        <v>7</v>
      </c>
      <c r="F17" s="20">
        <v>121</v>
      </c>
      <c r="G17" s="20">
        <v>2</v>
      </c>
      <c r="H17" s="20">
        <v>5</v>
      </c>
      <c r="I17" s="20">
        <v>160</v>
      </c>
      <c r="J17" s="20">
        <v>120</v>
      </c>
    </row>
    <row r="18" spans="2:10" ht="20.100000000000001" customHeight="1" thickBot="1" x14ac:dyDescent="0.25">
      <c r="B18" s="4" t="s">
        <v>26</v>
      </c>
      <c r="C18" s="20">
        <v>486</v>
      </c>
      <c r="D18" s="20">
        <v>382</v>
      </c>
      <c r="E18" s="20">
        <v>6</v>
      </c>
      <c r="F18" s="20">
        <v>94</v>
      </c>
      <c r="G18" s="20">
        <v>4</v>
      </c>
      <c r="H18" s="20">
        <v>3</v>
      </c>
      <c r="I18" s="20">
        <v>385</v>
      </c>
      <c r="J18" s="20">
        <v>101</v>
      </c>
    </row>
    <row r="19" spans="2:10" ht="20.100000000000001" customHeight="1" thickBot="1" x14ac:dyDescent="0.25">
      <c r="B19" s="4" t="s">
        <v>27</v>
      </c>
      <c r="C19" s="20">
        <v>87</v>
      </c>
      <c r="D19" s="20">
        <v>64</v>
      </c>
      <c r="E19" s="20">
        <v>0</v>
      </c>
      <c r="F19" s="20">
        <v>23</v>
      </c>
      <c r="G19" s="20">
        <v>0</v>
      </c>
      <c r="H19" s="20">
        <v>3</v>
      </c>
      <c r="I19" s="20">
        <v>69</v>
      </c>
      <c r="J19" s="20">
        <v>18</v>
      </c>
    </row>
    <row r="20" spans="2:10" ht="20.100000000000001" customHeight="1" thickBot="1" x14ac:dyDescent="0.25">
      <c r="B20" s="4" t="s">
        <v>28</v>
      </c>
      <c r="C20" s="20">
        <v>420</v>
      </c>
      <c r="D20" s="20">
        <v>282</v>
      </c>
      <c r="E20" s="20">
        <v>0</v>
      </c>
      <c r="F20" s="20">
        <v>138</v>
      </c>
      <c r="G20" s="20">
        <v>0</v>
      </c>
      <c r="H20" s="20">
        <v>0</v>
      </c>
      <c r="I20" s="20">
        <v>294</v>
      </c>
      <c r="J20" s="20">
        <v>126</v>
      </c>
    </row>
    <row r="21" spans="2:10" ht="20.100000000000001" customHeight="1" thickBot="1" x14ac:dyDescent="0.25">
      <c r="B21" s="4" t="s">
        <v>29</v>
      </c>
      <c r="C21" s="20">
        <v>437</v>
      </c>
      <c r="D21" s="20">
        <v>291</v>
      </c>
      <c r="E21" s="20">
        <v>7</v>
      </c>
      <c r="F21" s="20">
        <v>137</v>
      </c>
      <c r="G21" s="20">
        <v>2</v>
      </c>
      <c r="H21" s="20">
        <v>0</v>
      </c>
      <c r="I21" s="20">
        <v>292</v>
      </c>
      <c r="J21" s="20">
        <v>145</v>
      </c>
    </row>
    <row r="22" spans="2:10" ht="20.100000000000001" customHeight="1" thickBot="1" x14ac:dyDescent="0.25">
      <c r="B22" s="4" t="s">
        <v>30</v>
      </c>
      <c r="C22" s="20">
        <v>1345</v>
      </c>
      <c r="D22" s="20">
        <v>769</v>
      </c>
      <c r="E22" s="20">
        <v>14</v>
      </c>
      <c r="F22" s="20">
        <v>561</v>
      </c>
      <c r="G22" s="20">
        <v>1</v>
      </c>
      <c r="H22" s="20">
        <v>4</v>
      </c>
      <c r="I22" s="20">
        <v>751</v>
      </c>
      <c r="J22" s="20">
        <v>594</v>
      </c>
    </row>
    <row r="23" spans="2:10" ht="20.100000000000001" customHeight="1" thickBot="1" x14ac:dyDescent="0.25">
      <c r="B23" s="4" t="s">
        <v>31</v>
      </c>
      <c r="C23" s="20">
        <v>1473</v>
      </c>
      <c r="D23" s="20">
        <v>884</v>
      </c>
      <c r="E23" s="20">
        <v>8</v>
      </c>
      <c r="F23" s="20">
        <v>575</v>
      </c>
      <c r="G23" s="20">
        <v>6</v>
      </c>
      <c r="H23" s="20">
        <v>14</v>
      </c>
      <c r="I23" s="20">
        <v>889</v>
      </c>
      <c r="J23" s="20">
        <v>584</v>
      </c>
    </row>
    <row r="24" spans="2:10" ht="20.100000000000001" customHeight="1" thickBot="1" x14ac:dyDescent="0.25">
      <c r="B24" s="4" t="s">
        <v>32</v>
      </c>
      <c r="C24" s="20">
        <v>224</v>
      </c>
      <c r="D24" s="20">
        <v>191</v>
      </c>
      <c r="E24" s="20">
        <v>1</v>
      </c>
      <c r="F24" s="20">
        <v>32</v>
      </c>
      <c r="G24" s="20">
        <v>0</v>
      </c>
      <c r="H24" s="20">
        <v>10</v>
      </c>
      <c r="I24" s="20">
        <v>194</v>
      </c>
      <c r="J24" s="20">
        <v>30</v>
      </c>
    </row>
    <row r="25" spans="2:10" ht="20.100000000000001" customHeight="1" thickBot="1" x14ac:dyDescent="0.25">
      <c r="B25" s="4" t="s">
        <v>33</v>
      </c>
      <c r="C25" s="20">
        <v>437</v>
      </c>
      <c r="D25" s="20">
        <v>354</v>
      </c>
      <c r="E25" s="20">
        <v>0</v>
      </c>
      <c r="F25" s="20">
        <v>83</v>
      </c>
      <c r="G25" s="20">
        <v>0</v>
      </c>
      <c r="H25" s="20">
        <v>16</v>
      </c>
      <c r="I25" s="20">
        <v>349</v>
      </c>
      <c r="J25" s="20">
        <v>88</v>
      </c>
    </row>
    <row r="26" spans="2:10" ht="20.100000000000001" customHeight="1" thickBot="1" x14ac:dyDescent="0.25">
      <c r="B26" s="4" t="s">
        <v>34</v>
      </c>
      <c r="C26" s="20">
        <v>1377</v>
      </c>
      <c r="D26" s="20">
        <v>796</v>
      </c>
      <c r="E26" s="20">
        <v>9</v>
      </c>
      <c r="F26" s="20">
        <v>563</v>
      </c>
      <c r="G26" s="20">
        <v>9</v>
      </c>
      <c r="H26" s="20">
        <v>4</v>
      </c>
      <c r="I26" s="20">
        <v>799</v>
      </c>
      <c r="J26" s="20">
        <v>578</v>
      </c>
    </row>
    <row r="27" spans="2:10" ht="20.100000000000001" customHeight="1" thickBot="1" x14ac:dyDescent="0.25">
      <c r="B27" s="4" t="s">
        <v>35</v>
      </c>
      <c r="C27" s="20">
        <v>479</v>
      </c>
      <c r="D27" s="20">
        <v>312</v>
      </c>
      <c r="E27" s="20">
        <v>2</v>
      </c>
      <c r="F27" s="20">
        <v>164</v>
      </c>
      <c r="G27" s="20">
        <v>1</v>
      </c>
      <c r="H27" s="20">
        <v>2</v>
      </c>
      <c r="I27" s="20">
        <v>304</v>
      </c>
      <c r="J27" s="20">
        <v>175</v>
      </c>
    </row>
    <row r="28" spans="2:10" ht="20.100000000000001" customHeight="1" thickBot="1" x14ac:dyDescent="0.25">
      <c r="B28" s="4" t="s">
        <v>36</v>
      </c>
      <c r="C28" s="20">
        <v>87</v>
      </c>
      <c r="D28" s="20">
        <v>38</v>
      </c>
      <c r="E28" s="20">
        <v>4</v>
      </c>
      <c r="F28" s="20">
        <v>40</v>
      </c>
      <c r="G28" s="20">
        <v>5</v>
      </c>
      <c r="H28" s="20">
        <v>3</v>
      </c>
      <c r="I28" s="20">
        <v>45</v>
      </c>
      <c r="J28" s="20">
        <v>42</v>
      </c>
    </row>
    <row r="29" spans="2:10" ht="20.100000000000001" customHeight="1" thickBot="1" x14ac:dyDescent="0.25">
      <c r="B29" s="5" t="s">
        <v>37</v>
      </c>
      <c r="C29" s="20">
        <v>216</v>
      </c>
      <c r="D29" s="20">
        <v>131</v>
      </c>
      <c r="E29" s="20">
        <v>0</v>
      </c>
      <c r="F29" s="20">
        <v>85</v>
      </c>
      <c r="G29" s="20">
        <v>0</v>
      </c>
      <c r="H29" s="20">
        <v>2</v>
      </c>
      <c r="I29" s="20">
        <v>128</v>
      </c>
      <c r="J29" s="20">
        <v>88</v>
      </c>
    </row>
    <row r="30" spans="2:10" ht="20.100000000000001" customHeight="1" thickBot="1" x14ac:dyDescent="0.25">
      <c r="B30" s="6" t="s">
        <v>38</v>
      </c>
      <c r="C30" s="21">
        <v>89</v>
      </c>
      <c r="D30" s="21">
        <v>55</v>
      </c>
      <c r="E30" s="21">
        <v>0</v>
      </c>
      <c r="F30" s="21">
        <v>34</v>
      </c>
      <c r="G30" s="21">
        <v>0</v>
      </c>
      <c r="H30" s="21">
        <v>3</v>
      </c>
      <c r="I30" s="21">
        <v>54</v>
      </c>
      <c r="J30" s="21">
        <v>35</v>
      </c>
    </row>
    <row r="31" spans="2:10" ht="20.100000000000001" customHeight="1" thickBot="1" x14ac:dyDescent="0.25">
      <c r="B31" s="7" t="s">
        <v>39</v>
      </c>
      <c r="C31" s="9">
        <f>SUM(C14:C30)</f>
        <v>9955</v>
      </c>
      <c r="D31" s="9">
        <f t="shared" ref="D31:G31" si="0">SUM(D14:D30)</f>
        <v>6540</v>
      </c>
      <c r="E31" s="9">
        <f t="shared" si="0"/>
        <v>79</v>
      </c>
      <c r="F31" s="9">
        <f t="shared" si="0"/>
        <v>3277</v>
      </c>
      <c r="G31" s="9">
        <f t="shared" si="0"/>
        <v>59</v>
      </c>
      <c r="H31" s="9">
        <f>SUM(H14:H30)</f>
        <v>87</v>
      </c>
      <c r="I31" s="9">
        <f t="shared" ref="I31" si="1">SUM(I14:I30)</f>
        <v>6564</v>
      </c>
      <c r="J31" s="9">
        <f>SUM(J14:J30)</f>
        <v>3391</v>
      </c>
    </row>
    <row r="32" spans="2:10" x14ac:dyDescent="0.2">
      <c r="C32" s="62"/>
      <c r="D32" s="62"/>
      <c r="E32" s="62"/>
      <c r="F32" s="62"/>
      <c r="G32" s="62"/>
      <c r="H32" s="62"/>
      <c r="I32" s="62"/>
      <c r="J32" s="62"/>
    </row>
    <row r="33" spans="2:6" ht="20.100000000000001" customHeight="1" x14ac:dyDescent="0.2">
      <c r="B33" s="92" t="s">
        <v>262</v>
      </c>
      <c r="C33" s="92"/>
      <c r="D33" s="92"/>
      <c r="E33" s="92"/>
      <c r="F33" s="92"/>
    </row>
  </sheetData>
  <mergeCells count="2">
    <mergeCell ref="C12:J12"/>
    <mergeCell ref="B33:F3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90" t="s">
        <v>243</v>
      </c>
      <c r="C9" s="91"/>
    </row>
    <row r="10" spans="2:3" ht="20.100000000000001" customHeight="1" thickBot="1" x14ac:dyDescent="0.25">
      <c r="B10" s="3" t="s">
        <v>22</v>
      </c>
      <c r="C10" s="19">
        <v>939</v>
      </c>
    </row>
    <row r="11" spans="2:3" ht="20.100000000000001" customHeight="1" thickBot="1" x14ac:dyDescent="0.25">
      <c r="B11" s="4" t="s">
        <v>23</v>
      </c>
      <c r="C11" s="20">
        <v>134</v>
      </c>
    </row>
    <row r="12" spans="2:3" ht="20.100000000000001" customHeight="1" thickBot="1" x14ac:dyDescent="0.25">
      <c r="B12" s="4" t="s">
        <v>24</v>
      </c>
      <c r="C12" s="20">
        <v>97</v>
      </c>
    </row>
    <row r="13" spans="2:3" ht="20.100000000000001" customHeight="1" thickBot="1" x14ac:dyDescent="0.25">
      <c r="B13" s="4" t="s">
        <v>25</v>
      </c>
      <c r="C13" s="20">
        <v>269</v>
      </c>
    </row>
    <row r="14" spans="2:3" ht="20.100000000000001" customHeight="1" thickBot="1" x14ac:dyDescent="0.25">
      <c r="B14" s="4" t="s">
        <v>26</v>
      </c>
      <c r="C14" s="20">
        <v>570</v>
      </c>
    </row>
    <row r="15" spans="2:3" ht="20.100000000000001" customHeight="1" thickBot="1" x14ac:dyDescent="0.25">
      <c r="B15" s="4" t="s">
        <v>27</v>
      </c>
      <c r="C15" s="20">
        <v>58</v>
      </c>
    </row>
    <row r="16" spans="2:3" ht="20.100000000000001" customHeight="1" thickBot="1" x14ac:dyDescent="0.25">
      <c r="B16" s="4" t="s">
        <v>28</v>
      </c>
      <c r="C16" s="20">
        <v>100</v>
      </c>
    </row>
    <row r="17" spans="2:3" ht="20.100000000000001" customHeight="1" thickBot="1" x14ac:dyDescent="0.25">
      <c r="B17" s="4" t="s">
        <v>29</v>
      </c>
      <c r="C17" s="20">
        <v>248</v>
      </c>
    </row>
    <row r="18" spans="2:3" ht="20.100000000000001" customHeight="1" thickBot="1" x14ac:dyDescent="0.25">
      <c r="B18" s="4" t="s">
        <v>30</v>
      </c>
      <c r="C18" s="20">
        <v>396</v>
      </c>
    </row>
    <row r="19" spans="2:3" ht="20.100000000000001" customHeight="1" thickBot="1" x14ac:dyDescent="0.25">
      <c r="B19" s="4" t="s">
        <v>31</v>
      </c>
      <c r="C19" s="20">
        <v>692</v>
      </c>
    </row>
    <row r="20" spans="2:3" ht="20.100000000000001" customHeight="1" thickBot="1" x14ac:dyDescent="0.25">
      <c r="B20" s="4" t="s">
        <v>32</v>
      </c>
      <c r="C20" s="20">
        <v>105</v>
      </c>
    </row>
    <row r="21" spans="2:3" ht="20.100000000000001" customHeight="1" thickBot="1" x14ac:dyDescent="0.25">
      <c r="B21" s="4" t="s">
        <v>33</v>
      </c>
      <c r="C21" s="20">
        <v>169</v>
      </c>
    </row>
    <row r="22" spans="2:3" ht="20.100000000000001" customHeight="1" thickBot="1" x14ac:dyDescent="0.25">
      <c r="B22" s="4" t="s">
        <v>34</v>
      </c>
      <c r="C22" s="20">
        <v>156</v>
      </c>
    </row>
    <row r="23" spans="2:3" ht="20.100000000000001" customHeight="1" thickBot="1" x14ac:dyDescent="0.25">
      <c r="B23" s="4" t="s">
        <v>35</v>
      </c>
      <c r="C23" s="20">
        <v>354</v>
      </c>
    </row>
    <row r="24" spans="2:3" ht="20.100000000000001" customHeight="1" thickBot="1" x14ac:dyDescent="0.25">
      <c r="B24" s="4" t="s">
        <v>36</v>
      </c>
      <c r="C24" s="20">
        <v>68</v>
      </c>
    </row>
    <row r="25" spans="2:3" ht="20.100000000000001" customHeight="1" thickBot="1" x14ac:dyDescent="0.25">
      <c r="B25" s="5" t="s">
        <v>37</v>
      </c>
      <c r="C25" s="20">
        <v>219</v>
      </c>
    </row>
    <row r="26" spans="2:3" ht="20.100000000000001" customHeight="1" thickBot="1" x14ac:dyDescent="0.25">
      <c r="B26" s="6" t="s">
        <v>38</v>
      </c>
      <c r="C26" s="21">
        <v>37</v>
      </c>
    </row>
    <row r="27" spans="2:3" ht="20.100000000000001" customHeight="1" thickBot="1" x14ac:dyDescent="0.25">
      <c r="B27" s="7" t="s">
        <v>39</v>
      </c>
      <c r="C27" s="9">
        <f>SUM(C10:C26)</f>
        <v>4611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7"/>
      <c r="C9" s="90" t="s">
        <v>241</v>
      </c>
      <c r="D9" s="91"/>
      <c r="E9" s="91"/>
      <c r="F9" s="91"/>
      <c r="G9" s="91"/>
      <c r="H9" s="90" t="s">
        <v>242</v>
      </c>
      <c r="I9" s="91"/>
      <c r="J9" s="91"/>
      <c r="K9" s="91"/>
      <c r="L9" s="91"/>
      <c r="M9" s="90" t="s">
        <v>52</v>
      </c>
      <c r="N9" s="91"/>
      <c r="O9" s="91"/>
      <c r="P9" s="91"/>
      <c r="Q9" s="91"/>
    </row>
    <row r="10" spans="2:17" ht="41.25" customHeight="1" thickBot="1" x14ac:dyDescent="0.25">
      <c r="B10" s="38"/>
      <c r="C10" s="35" t="s">
        <v>164</v>
      </c>
      <c r="D10" s="35" t="s">
        <v>165</v>
      </c>
      <c r="E10" s="35" t="s">
        <v>166</v>
      </c>
      <c r="F10" s="35" t="s">
        <v>167</v>
      </c>
      <c r="G10" s="35" t="s">
        <v>168</v>
      </c>
      <c r="H10" s="35" t="s">
        <v>164</v>
      </c>
      <c r="I10" s="35" t="s">
        <v>165</v>
      </c>
      <c r="J10" s="35" t="s">
        <v>166</v>
      </c>
      <c r="K10" s="35" t="s">
        <v>167</v>
      </c>
      <c r="L10" s="35" t="s">
        <v>168</v>
      </c>
      <c r="M10" s="35" t="s">
        <v>164</v>
      </c>
      <c r="N10" s="35" t="s">
        <v>165</v>
      </c>
      <c r="O10" s="35" t="s">
        <v>166</v>
      </c>
      <c r="P10" s="35" t="s">
        <v>167</v>
      </c>
      <c r="Q10" s="35" t="s">
        <v>168</v>
      </c>
    </row>
    <row r="11" spans="2:17" ht="20.100000000000001" customHeight="1" thickBot="1" x14ac:dyDescent="0.25">
      <c r="B11" s="3" t="s">
        <v>22</v>
      </c>
      <c r="C11" s="19">
        <v>1273</v>
      </c>
      <c r="D11" s="19">
        <v>874</v>
      </c>
      <c r="E11" s="19">
        <v>267</v>
      </c>
      <c r="F11" s="19">
        <v>120</v>
      </c>
      <c r="G11" s="19">
        <v>12</v>
      </c>
      <c r="H11" s="19">
        <v>3</v>
      </c>
      <c r="I11" s="19">
        <v>2</v>
      </c>
      <c r="J11" s="19">
        <v>0</v>
      </c>
      <c r="K11" s="19">
        <v>1</v>
      </c>
      <c r="L11" s="19">
        <v>0</v>
      </c>
      <c r="M11" s="19">
        <v>1276</v>
      </c>
      <c r="N11" s="19">
        <v>876</v>
      </c>
      <c r="O11" s="19">
        <v>267</v>
      </c>
      <c r="P11" s="19">
        <v>121</v>
      </c>
      <c r="Q11" s="19">
        <v>12</v>
      </c>
    </row>
    <row r="12" spans="2:17" ht="20.100000000000001" customHeight="1" thickBot="1" x14ac:dyDescent="0.25">
      <c r="B12" s="4" t="s">
        <v>23</v>
      </c>
      <c r="C12" s="20">
        <v>184</v>
      </c>
      <c r="D12" s="20">
        <v>106</v>
      </c>
      <c r="E12" s="20">
        <v>69</v>
      </c>
      <c r="F12" s="20">
        <v>8</v>
      </c>
      <c r="G12" s="20">
        <v>1</v>
      </c>
      <c r="H12" s="20">
        <v>1</v>
      </c>
      <c r="I12" s="20">
        <v>1</v>
      </c>
      <c r="J12" s="20">
        <v>0</v>
      </c>
      <c r="K12" s="20">
        <v>0</v>
      </c>
      <c r="L12" s="20">
        <v>0</v>
      </c>
      <c r="M12" s="20">
        <v>185</v>
      </c>
      <c r="N12" s="20">
        <v>107</v>
      </c>
      <c r="O12" s="20">
        <v>69</v>
      </c>
      <c r="P12" s="20">
        <v>8</v>
      </c>
      <c r="Q12" s="20">
        <v>1</v>
      </c>
    </row>
    <row r="13" spans="2:17" ht="20.100000000000001" customHeight="1" thickBot="1" x14ac:dyDescent="0.25">
      <c r="B13" s="4" t="s">
        <v>24</v>
      </c>
      <c r="C13" s="20">
        <v>114</v>
      </c>
      <c r="D13" s="20">
        <v>84</v>
      </c>
      <c r="E13" s="20">
        <v>21</v>
      </c>
      <c r="F13" s="20">
        <v>9</v>
      </c>
      <c r="G13" s="20">
        <v>0</v>
      </c>
      <c r="H13" s="20">
        <v>1</v>
      </c>
      <c r="I13" s="20">
        <v>1</v>
      </c>
      <c r="J13" s="20">
        <v>0</v>
      </c>
      <c r="K13" s="20">
        <v>0</v>
      </c>
      <c r="L13" s="20">
        <v>0</v>
      </c>
      <c r="M13" s="20">
        <v>115</v>
      </c>
      <c r="N13" s="20">
        <v>85</v>
      </c>
      <c r="O13" s="20">
        <v>21</v>
      </c>
      <c r="P13" s="20">
        <v>9</v>
      </c>
      <c r="Q13" s="20">
        <v>0</v>
      </c>
    </row>
    <row r="14" spans="2:17" ht="20.100000000000001" customHeight="1" thickBot="1" x14ac:dyDescent="0.25">
      <c r="B14" s="4" t="s">
        <v>25</v>
      </c>
      <c r="C14" s="20">
        <v>320</v>
      </c>
      <c r="D14" s="20">
        <v>174</v>
      </c>
      <c r="E14" s="20">
        <v>122</v>
      </c>
      <c r="F14" s="20">
        <v>17</v>
      </c>
      <c r="G14" s="20">
        <v>7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320</v>
      </c>
      <c r="N14" s="20">
        <v>174</v>
      </c>
      <c r="O14" s="20">
        <v>122</v>
      </c>
      <c r="P14" s="20">
        <v>17</v>
      </c>
      <c r="Q14" s="20">
        <v>7</v>
      </c>
    </row>
    <row r="15" spans="2:17" ht="20.100000000000001" customHeight="1" thickBot="1" x14ac:dyDescent="0.25">
      <c r="B15" s="4" t="s">
        <v>26</v>
      </c>
      <c r="C15" s="20">
        <v>769</v>
      </c>
      <c r="D15" s="20">
        <v>570</v>
      </c>
      <c r="E15" s="20">
        <v>148</v>
      </c>
      <c r="F15" s="20">
        <v>46</v>
      </c>
      <c r="G15" s="20">
        <v>5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769</v>
      </c>
      <c r="N15" s="20">
        <v>570</v>
      </c>
      <c r="O15" s="20">
        <v>148</v>
      </c>
      <c r="P15" s="20">
        <v>46</v>
      </c>
      <c r="Q15" s="20">
        <v>5</v>
      </c>
    </row>
    <row r="16" spans="2:17" ht="20.100000000000001" customHeight="1" thickBot="1" x14ac:dyDescent="0.25">
      <c r="B16" s="4" t="s">
        <v>27</v>
      </c>
      <c r="C16" s="20">
        <v>67</v>
      </c>
      <c r="D16" s="20">
        <v>41</v>
      </c>
      <c r="E16" s="20">
        <v>22</v>
      </c>
      <c r="F16" s="20">
        <v>3</v>
      </c>
      <c r="G16" s="20">
        <v>1</v>
      </c>
      <c r="H16" s="20">
        <v>1</v>
      </c>
      <c r="I16" s="20">
        <v>0</v>
      </c>
      <c r="J16" s="20">
        <v>1</v>
      </c>
      <c r="K16" s="20">
        <v>0</v>
      </c>
      <c r="L16" s="20">
        <v>0</v>
      </c>
      <c r="M16" s="20">
        <v>68</v>
      </c>
      <c r="N16" s="20">
        <v>41</v>
      </c>
      <c r="O16" s="20">
        <v>23</v>
      </c>
      <c r="P16" s="20">
        <v>3</v>
      </c>
      <c r="Q16" s="20">
        <v>1</v>
      </c>
    </row>
    <row r="17" spans="2:17" ht="20.100000000000001" customHeight="1" thickBot="1" x14ac:dyDescent="0.25">
      <c r="B17" s="4" t="s">
        <v>28</v>
      </c>
      <c r="C17" s="20">
        <v>138</v>
      </c>
      <c r="D17" s="20">
        <v>85</v>
      </c>
      <c r="E17" s="20">
        <v>34</v>
      </c>
      <c r="F17" s="20">
        <v>17</v>
      </c>
      <c r="G17" s="20">
        <v>2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138</v>
      </c>
      <c r="N17" s="20">
        <v>85</v>
      </c>
      <c r="O17" s="20">
        <v>34</v>
      </c>
      <c r="P17" s="20">
        <v>17</v>
      </c>
      <c r="Q17" s="20">
        <v>2</v>
      </c>
    </row>
    <row r="18" spans="2:17" ht="20.100000000000001" customHeight="1" thickBot="1" x14ac:dyDescent="0.25">
      <c r="B18" s="4" t="s">
        <v>29</v>
      </c>
      <c r="C18" s="20">
        <v>287</v>
      </c>
      <c r="D18" s="20">
        <v>184</v>
      </c>
      <c r="E18" s="20">
        <v>87</v>
      </c>
      <c r="F18" s="20">
        <v>15</v>
      </c>
      <c r="G18" s="20">
        <v>1</v>
      </c>
      <c r="H18" s="20">
        <v>12</v>
      </c>
      <c r="I18" s="20">
        <v>6</v>
      </c>
      <c r="J18" s="20">
        <v>6</v>
      </c>
      <c r="K18" s="20">
        <v>0</v>
      </c>
      <c r="L18" s="20">
        <v>0</v>
      </c>
      <c r="M18" s="20">
        <v>299</v>
      </c>
      <c r="N18" s="20">
        <v>190</v>
      </c>
      <c r="O18" s="20">
        <v>93</v>
      </c>
      <c r="P18" s="20">
        <v>15</v>
      </c>
      <c r="Q18" s="20">
        <v>1</v>
      </c>
    </row>
    <row r="19" spans="2:17" ht="20.100000000000001" customHeight="1" thickBot="1" x14ac:dyDescent="0.25">
      <c r="B19" s="4" t="s">
        <v>30</v>
      </c>
      <c r="C19" s="20">
        <v>501</v>
      </c>
      <c r="D19" s="20">
        <v>275</v>
      </c>
      <c r="E19" s="20">
        <v>182</v>
      </c>
      <c r="F19" s="20">
        <v>37</v>
      </c>
      <c r="G19" s="20">
        <v>7</v>
      </c>
      <c r="H19" s="20">
        <v>2</v>
      </c>
      <c r="I19" s="20">
        <v>1</v>
      </c>
      <c r="J19" s="20">
        <v>0</v>
      </c>
      <c r="K19" s="20">
        <v>1</v>
      </c>
      <c r="L19" s="20">
        <v>0</v>
      </c>
      <c r="M19" s="20">
        <v>503</v>
      </c>
      <c r="N19" s="20">
        <v>276</v>
      </c>
      <c r="O19" s="20">
        <v>182</v>
      </c>
      <c r="P19" s="20">
        <v>38</v>
      </c>
      <c r="Q19" s="20">
        <v>7</v>
      </c>
    </row>
    <row r="20" spans="2:17" ht="20.100000000000001" customHeight="1" thickBot="1" x14ac:dyDescent="0.25">
      <c r="B20" s="4" t="s">
        <v>31</v>
      </c>
      <c r="C20" s="20">
        <v>902</v>
      </c>
      <c r="D20" s="20">
        <v>531</v>
      </c>
      <c r="E20" s="20">
        <v>299</v>
      </c>
      <c r="F20" s="20">
        <v>48</v>
      </c>
      <c r="G20" s="20">
        <v>24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902</v>
      </c>
      <c r="N20" s="20">
        <v>531</v>
      </c>
      <c r="O20" s="20">
        <v>299</v>
      </c>
      <c r="P20" s="20">
        <v>48</v>
      </c>
      <c r="Q20" s="20">
        <v>24</v>
      </c>
    </row>
    <row r="21" spans="2:17" ht="20.100000000000001" customHeight="1" thickBot="1" x14ac:dyDescent="0.25">
      <c r="B21" s="4" t="s">
        <v>32</v>
      </c>
      <c r="C21" s="20">
        <v>124</v>
      </c>
      <c r="D21" s="20">
        <v>105</v>
      </c>
      <c r="E21" s="20">
        <v>7</v>
      </c>
      <c r="F21" s="20">
        <v>12</v>
      </c>
      <c r="G21" s="20">
        <v>0</v>
      </c>
      <c r="H21" s="20">
        <v>1</v>
      </c>
      <c r="I21" s="20">
        <v>1</v>
      </c>
      <c r="J21" s="20">
        <v>0</v>
      </c>
      <c r="K21" s="20">
        <v>0</v>
      </c>
      <c r="L21" s="20">
        <v>0</v>
      </c>
      <c r="M21" s="20">
        <v>125</v>
      </c>
      <c r="N21" s="20">
        <v>106</v>
      </c>
      <c r="O21" s="20">
        <v>7</v>
      </c>
      <c r="P21" s="20">
        <v>12</v>
      </c>
      <c r="Q21" s="20">
        <v>0</v>
      </c>
    </row>
    <row r="22" spans="2:17" ht="20.100000000000001" customHeight="1" thickBot="1" x14ac:dyDescent="0.25">
      <c r="B22" s="4" t="s">
        <v>33</v>
      </c>
      <c r="C22" s="20">
        <v>231</v>
      </c>
      <c r="D22" s="20">
        <v>175</v>
      </c>
      <c r="E22" s="20">
        <v>31</v>
      </c>
      <c r="F22" s="20">
        <v>23</v>
      </c>
      <c r="G22" s="20">
        <v>2</v>
      </c>
      <c r="H22" s="20">
        <v>10</v>
      </c>
      <c r="I22" s="20">
        <v>9</v>
      </c>
      <c r="J22" s="20">
        <v>1</v>
      </c>
      <c r="K22" s="20">
        <v>0</v>
      </c>
      <c r="L22" s="20">
        <v>0</v>
      </c>
      <c r="M22" s="20">
        <v>241</v>
      </c>
      <c r="N22" s="20">
        <v>184</v>
      </c>
      <c r="O22" s="20">
        <v>32</v>
      </c>
      <c r="P22" s="20">
        <v>23</v>
      </c>
      <c r="Q22" s="20">
        <v>2</v>
      </c>
    </row>
    <row r="23" spans="2:17" ht="20.100000000000001" customHeight="1" thickBot="1" x14ac:dyDescent="0.25">
      <c r="B23" s="4" t="s">
        <v>34</v>
      </c>
      <c r="C23" s="20">
        <v>273</v>
      </c>
      <c r="D23" s="20">
        <v>117</v>
      </c>
      <c r="E23" s="20">
        <v>95</v>
      </c>
      <c r="F23" s="20">
        <v>45</v>
      </c>
      <c r="G23" s="20">
        <v>16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273</v>
      </c>
      <c r="N23" s="20">
        <v>117</v>
      </c>
      <c r="O23" s="20">
        <v>95</v>
      </c>
      <c r="P23" s="20">
        <v>45</v>
      </c>
      <c r="Q23" s="20">
        <v>16</v>
      </c>
    </row>
    <row r="24" spans="2:17" ht="20.100000000000001" customHeight="1" thickBot="1" x14ac:dyDescent="0.25">
      <c r="B24" s="4" t="s">
        <v>35</v>
      </c>
      <c r="C24" s="20">
        <v>416</v>
      </c>
      <c r="D24" s="20">
        <v>243</v>
      </c>
      <c r="E24" s="20">
        <v>160</v>
      </c>
      <c r="F24" s="20">
        <v>11</v>
      </c>
      <c r="G24" s="20">
        <v>2</v>
      </c>
      <c r="H24" s="20">
        <v>6</v>
      </c>
      <c r="I24" s="20">
        <v>3</v>
      </c>
      <c r="J24" s="20">
        <v>3</v>
      </c>
      <c r="K24" s="20">
        <v>0</v>
      </c>
      <c r="L24" s="20">
        <v>0</v>
      </c>
      <c r="M24" s="20">
        <v>422</v>
      </c>
      <c r="N24" s="20">
        <v>246</v>
      </c>
      <c r="O24" s="20">
        <v>163</v>
      </c>
      <c r="P24" s="20">
        <v>11</v>
      </c>
      <c r="Q24" s="20">
        <v>2</v>
      </c>
    </row>
    <row r="25" spans="2:17" ht="20.100000000000001" customHeight="1" thickBot="1" x14ac:dyDescent="0.25">
      <c r="B25" s="4" t="s">
        <v>36</v>
      </c>
      <c r="C25" s="20">
        <v>82</v>
      </c>
      <c r="D25" s="20">
        <v>39</v>
      </c>
      <c r="E25" s="20">
        <v>39</v>
      </c>
      <c r="F25" s="20">
        <v>2</v>
      </c>
      <c r="G25" s="20">
        <v>2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82</v>
      </c>
      <c r="N25" s="20">
        <v>39</v>
      </c>
      <c r="O25" s="20">
        <v>39</v>
      </c>
      <c r="P25" s="20">
        <v>2</v>
      </c>
      <c r="Q25" s="20">
        <v>2</v>
      </c>
    </row>
    <row r="26" spans="2:17" ht="20.100000000000001" customHeight="1" thickBot="1" x14ac:dyDescent="0.25">
      <c r="B26" s="5" t="s">
        <v>37</v>
      </c>
      <c r="C26" s="20">
        <v>247</v>
      </c>
      <c r="D26" s="20">
        <v>136</v>
      </c>
      <c r="E26" s="20">
        <v>99</v>
      </c>
      <c r="F26" s="20">
        <v>11</v>
      </c>
      <c r="G26" s="20">
        <v>1</v>
      </c>
      <c r="H26" s="20">
        <v>6</v>
      </c>
      <c r="I26" s="20">
        <v>5</v>
      </c>
      <c r="J26" s="20">
        <v>1</v>
      </c>
      <c r="K26" s="20">
        <v>0</v>
      </c>
      <c r="L26" s="20">
        <v>0</v>
      </c>
      <c r="M26" s="20">
        <v>253</v>
      </c>
      <c r="N26" s="20">
        <v>141</v>
      </c>
      <c r="O26" s="20">
        <v>100</v>
      </c>
      <c r="P26" s="20">
        <v>11</v>
      </c>
      <c r="Q26" s="20">
        <v>1</v>
      </c>
    </row>
    <row r="27" spans="2:17" ht="20.100000000000001" customHeight="1" thickBot="1" x14ac:dyDescent="0.25">
      <c r="B27" s="6" t="s">
        <v>38</v>
      </c>
      <c r="C27" s="21">
        <v>41</v>
      </c>
      <c r="D27" s="21">
        <v>20</v>
      </c>
      <c r="E27" s="21">
        <v>19</v>
      </c>
      <c r="F27" s="21">
        <v>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41</v>
      </c>
      <c r="N27" s="21">
        <v>20</v>
      </c>
      <c r="O27" s="21">
        <v>19</v>
      </c>
      <c r="P27" s="21">
        <v>2</v>
      </c>
      <c r="Q27" s="21">
        <v>0</v>
      </c>
    </row>
    <row r="28" spans="2:17" ht="20.100000000000001" customHeight="1" thickBot="1" x14ac:dyDescent="0.25">
      <c r="B28" s="7" t="s">
        <v>39</v>
      </c>
      <c r="C28" s="9">
        <f>SUM(C11:C27)</f>
        <v>5969</v>
      </c>
      <c r="D28" s="9">
        <f t="shared" ref="D28:Q28" si="0">SUM(D11:D27)</f>
        <v>3759</v>
      </c>
      <c r="E28" s="9">
        <f t="shared" si="0"/>
        <v>1701</v>
      </c>
      <c r="F28" s="9">
        <f t="shared" si="0"/>
        <v>426</v>
      </c>
      <c r="G28" s="9">
        <f t="shared" si="0"/>
        <v>83</v>
      </c>
      <c r="H28" s="9">
        <f t="shared" si="0"/>
        <v>43</v>
      </c>
      <c r="I28" s="9">
        <f t="shared" si="0"/>
        <v>29</v>
      </c>
      <c r="J28" s="9">
        <f t="shared" si="0"/>
        <v>12</v>
      </c>
      <c r="K28" s="9">
        <f t="shared" si="0"/>
        <v>2</v>
      </c>
      <c r="L28" s="9">
        <f t="shared" si="0"/>
        <v>0</v>
      </c>
      <c r="M28" s="9">
        <f t="shared" si="0"/>
        <v>6012</v>
      </c>
      <c r="N28" s="9">
        <f t="shared" si="0"/>
        <v>3788</v>
      </c>
      <c r="O28" s="9">
        <f t="shared" si="0"/>
        <v>1713</v>
      </c>
      <c r="P28" s="9">
        <f t="shared" si="0"/>
        <v>428</v>
      </c>
      <c r="Q28" s="9">
        <f t="shared" si="0"/>
        <v>83</v>
      </c>
    </row>
    <row r="29" spans="2:17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8"/>
      <c r="C9" s="26" t="s">
        <v>169</v>
      </c>
      <c r="D9" s="26" t="s">
        <v>170</v>
      </c>
      <c r="E9" s="39" t="s">
        <v>171</v>
      </c>
    </row>
    <row r="10" spans="2:5" ht="20.100000000000001" customHeight="1" thickBot="1" x14ac:dyDescent="0.25">
      <c r="B10" s="3" t="s">
        <v>22</v>
      </c>
      <c r="C10" s="31">
        <f>('Personas Enjuiciadas'!D11+'Personas Enjuiciadas'!E11+'Personas Enjuiciadas'!I11+'Personas Enjuiciadas'!J11)/'Personas Enjuiciadas'!M11</f>
        <v>0.89576802507836994</v>
      </c>
      <c r="D10" s="31">
        <f>('Personas Enjuiciadas'!D11+'Personas Enjuiciadas'!I11)/('Personas Enjuiciadas'!N11+'Personas Enjuiciadas'!P11)</f>
        <v>0.87863590772316946</v>
      </c>
      <c r="E10" s="31">
        <f>('Personas Enjuiciadas'!E11+'Personas Enjuiciadas'!J11)/('Personas Enjuiciadas'!O11+'Personas Enjuiciadas'!Q11)</f>
        <v>0.956989247311828</v>
      </c>
    </row>
    <row r="11" spans="2:5" ht="20.100000000000001" customHeight="1" thickBot="1" x14ac:dyDescent="0.25">
      <c r="B11" s="4" t="s">
        <v>23</v>
      </c>
      <c r="C11" s="29">
        <f>('Personas Enjuiciadas'!D12+'Personas Enjuiciadas'!E12+'Personas Enjuiciadas'!I12+'Personas Enjuiciadas'!J12)/'Personas Enjuiciadas'!M12</f>
        <v>0.9513513513513514</v>
      </c>
      <c r="D11" s="29">
        <f>('Personas Enjuiciadas'!D12+'Personas Enjuiciadas'!I12)/('Personas Enjuiciadas'!N12+'Personas Enjuiciadas'!P12)</f>
        <v>0.93043478260869561</v>
      </c>
      <c r="E11" s="29">
        <f>('Personas Enjuiciadas'!E12+'Personas Enjuiciadas'!J12)/('Personas Enjuiciadas'!O12+'Personas Enjuiciadas'!Q12)</f>
        <v>0.98571428571428577</v>
      </c>
    </row>
    <row r="12" spans="2:5" ht="20.100000000000001" customHeight="1" thickBot="1" x14ac:dyDescent="0.25">
      <c r="B12" s="4" t="s">
        <v>24</v>
      </c>
      <c r="C12" s="29">
        <f>('Personas Enjuiciadas'!D13+'Personas Enjuiciadas'!E13+'Personas Enjuiciadas'!I13+'Personas Enjuiciadas'!J13)/'Personas Enjuiciadas'!M13</f>
        <v>0.92173913043478262</v>
      </c>
      <c r="D12" s="29">
        <f>('Personas Enjuiciadas'!D13+'Personas Enjuiciadas'!I13)/('Personas Enjuiciadas'!N13+'Personas Enjuiciadas'!P13)</f>
        <v>0.9042553191489362</v>
      </c>
      <c r="E12" s="29">
        <f>('Personas Enjuiciadas'!E13+'Personas Enjuiciadas'!J13)/('Personas Enjuiciadas'!O13+'Personas Enjuiciadas'!Q13)</f>
        <v>1</v>
      </c>
    </row>
    <row r="13" spans="2:5" ht="20.100000000000001" customHeight="1" thickBot="1" x14ac:dyDescent="0.25">
      <c r="B13" s="4" t="s">
        <v>25</v>
      </c>
      <c r="C13" s="29">
        <f>('Personas Enjuiciadas'!D14+'Personas Enjuiciadas'!E14+'Personas Enjuiciadas'!I14+'Personas Enjuiciadas'!J14)/'Personas Enjuiciadas'!M14</f>
        <v>0.92500000000000004</v>
      </c>
      <c r="D13" s="29">
        <f>('Personas Enjuiciadas'!D14+'Personas Enjuiciadas'!I14)/('Personas Enjuiciadas'!N14+'Personas Enjuiciadas'!P14)</f>
        <v>0.91099476439790572</v>
      </c>
      <c r="E13" s="29">
        <f>('Personas Enjuiciadas'!E14+'Personas Enjuiciadas'!J14)/('Personas Enjuiciadas'!O14+'Personas Enjuiciadas'!Q14)</f>
        <v>0.94573643410852715</v>
      </c>
    </row>
    <row r="14" spans="2:5" ht="20.100000000000001" customHeight="1" thickBot="1" x14ac:dyDescent="0.25">
      <c r="B14" s="4" t="s">
        <v>26</v>
      </c>
      <c r="C14" s="29">
        <f>('Personas Enjuiciadas'!D15+'Personas Enjuiciadas'!E15+'Personas Enjuiciadas'!I15+'Personas Enjuiciadas'!J15)/'Personas Enjuiciadas'!M15</f>
        <v>0.93368010403120938</v>
      </c>
      <c r="D14" s="29">
        <f>('Personas Enjuiciadas'!D15+'Personas Enjuiciadas'!I15)/('Personas Enjuiciadas'!N15+'Personas Enjuiciadas'!P15)</f>
        <v>0.92532467532467533</v>
      </c>
      <c r="E14" s="29">
        <f>('Personas Enjuiciadas'!E15+'Personas Enjuiciadas'!J15)/('Personas Enjuiciadas'!O15+'Personas Enjuiciadas'!Q15)</f>
        <v>0.9673202614379085</v>
      </c>
    </row>
    <row r="15" spans="2:5" ht="20.100000000000001" customHeight="1" thickBot="1" x14ac:dyDescent="0.25">
      <c r="B15" s="4" t="s">
        <v>27</v>
      </c>
      <c r="C15" s="29">
        <f>('Personas Enjuiciadas'!D16+'Personas Enjuiciadas'!E16+'Personas Enjuiciadas'!I16+'Personas Enjuiciadas'!J16)/'Personas Enjuiciadas'!M16</f>
        <v>0.94117647058823528</v>
      </c>
      <c r="D15" s="29">
        <f>('Personas Enjuiciadas'!D16+'Personas Enjuiciadas'!I16)/('Personas Enjuiciadas'!N16+'Personas Enjuiciadas'!P16)</f>
        <v>0.93181818181818177</v>
      </c>
      <c r="E15" s="29">
        <f>('Personas Enjuiciadas'!E16+'Personas Enjuiciadas'!J16)/('Personas Enjuiciadas'!O16+'Personas Enjuiciadas'!Q16)</f>
        <v>0.95833333333333337</v>
      </c>
    </row>
    <row r="16" spans="2:5" ht="20.100000000000001" customHeight="1" thickBot="1" x14ac:dyDescent="0.25">
      <c r="B16" s="4" t="s">
        <v>28</v>
      </c>
      <c r="C16" s="29">
        <f>('Personas Enjuiciadas'!D17+'Personas Enjuiciadas'!E17+'Personas Enjuiciadas'!I17+'Personas Enjuiciadas'!J17)/'Personas Enjuiciadas'!M17</f>
        <v>0.8623188405797102</v>
      </c>
      <c r="D16" s="29">
        <f>('Personas Enjuiciadas'!D17+'Personas Enjuiciadas'!I17)/('Personas Enjuiciadas'!N17+'Personas Enjuiciadas'!P17)</f>
        <v>0.83333333333333337</v>
      </c>
      <c r="E16" s="29">
        <f>('Personas Enjuiciadas'!E17+'Personas Enjuiciadas'!J17)/('Personas Enjuiciadas'!O17+'Personas Enjuiciadas'!Q17)</f>
        <v>0.94444444444444442</v>
      </c>
    </row>
    <row r="17" spans="2:5" ht="20.100000000000001" customHeight="1" thickBot="1" x14ac:dyDescent="0.25">
      <c r="B17" s="4" t="s">
        <v>29</v>
      </c>
      <c r="C17" s="29">
        <f>('Personas Enjuiciadas'!D18+'Personas Enjuiciadas'!E18+'Personas Enjuiciadas'!I18+'Personas Enjuiciadas'!J18)/'Personas Enjuiciadas'!M18</f>
        <v>0.94648829431438131</v>
      </c>
      <c r="D17" s="29">
        <f>('Personas Enjuiciadas'!D18+'Personas Enjuiciadas'!I18)/('Personas Enjuiciadas'!N18+'Personas Enjuiciadas'!P18)</f>
        <v>0.92682926829268297</v>
      </c>
      <c r="E17" s="29">
        <f>('Personas Enjuiciadas'!E18+'Personas Enjuiciadas'!J18)/('Personas Enjuiciadas'!O18+'Personas Enjuiciadas'!Q18)</f>
        <v>0.98936170212765961</v>
      </c>
    </row>
    <row r="18" spans="2:5" ht="20.100000000000001" customHeight="1" thickBot="1" x14ac:dyDescent="0.25">
      <c r="B18" s="4" t="s">
        <v>30</v>
      </c>
      <c r="C18" s="29">
        <f>('Personas Enjuiciadas'!D19+'Personas Enjuiciadas'!E19+'Personas Enjuiciadas'!I19+'Personas Enjuiciadas'!J19)/'Personas Enjuiciadas'!M19</f>
        <v>0.91053677932405563</v>
      </c>
      <c r="D18" s="29">
        <f>('Personas Enjuiciadas'!D19+'Personas Enjuiciadas'!I19)/('Personas Enjuiciadas'!N19+'Personas Enjuiciadas'!P19)</f>
        <v>0.87898089171974525</v>
      </c>
      <c r="E18" s="29">
        <f>('Personas Enjuiciadas'!E19+'Personas Enjuiciadas'!J19)/('Personas Enjuiciadas'!O19+'Personas Enjuiciadas'!Q19)</f>
        <v>0.96296296296296291</v>
      </c>
    </row>
    <row r="19" spans="2:5" ht="20.100000000000001" customHeight="1" thickBot="1" x14ac:dyDescent="0.25">
      <c r="B19" s="4" t="s">
        <v>31</v>
      </c>
      <c r="C19" s="29">
        <f>('Personas Enjuiciadas'!D20+'Personas Enjuiciadas'!E20+'Personas Enjuiciadas'!I20+'Personas Enjuiciadas'!J20)/'Personas Enjuiciadas'!M20</f>
        <v>0.92017738359201773</v>
      </c>
      <c r="D19" s="29">
        <f>('Personas Enjuiciadas'!D20+'Personas Enjuiciadas'!I20)/('Personas Enjuiciadas'!N20+'Personas Enjuiciadas'!P20)</f>
        <v>0.91709844559585496</v>
      </c>
      <c r="E19" s="29">
        <f>('Personas Enjuiciadas'!E20+'Personas Enjuiciadas'!J20)/('Personas Enjuiciadas'!O20+'Personas Enjuiciadas'!Q20)</f>
        <v>0.92569659442724461</v>
      </c>
    </row>
    <row r="20" spans="2:5" ht="20.100000000000001" customHeight="1" thickBot="1" x14ac:dyDescent="0.25">
      <c r="B20" s="4" t="s">
        <v>32</v>
      </c>
      <c r="C20" s="29">
        <f>('Personas Enjuiciadas'!D21+'Personas Enjuiciadas'!E21+'Personas Enjuiciadas'!I21+'Personas Enjuiciadas'!J21)/'Personas Enjuiciadas'!M21</f>
        <v>0.90400000000000003</v>
      </c>
      <c r="D20" s="29">
        <f>('Personas Enjuiciadas'!D21+'Personas Enjuiciadas'!I21)/('Personas Enjuiciadas'!N21+'Personas Enjuiciadas'!P21)</f>
        <v>0.89830508474576276</v>
      </c>
      <c r="E20" s="29">
        <f>('Personas Enjuiciadas'!E21+'Personas Enjuiciadas'!J21)/('Personas Enjuiciadas'!O21+'Personas Enjuiciadas'!Q21)</f>
        <v>1</v>
      </c>
    </row>
    <row r="21" spans="2:5" ht="20.100000000000001" customHeight="1" thickBot="1" x14ac:dyDescent="0.25">
      <c r="B21" s="4" t="s">
        <v>33</v>
      </c>
      <c r="C21" s="29">
        <f>('Personas Enjuiciadas'!D22+'Personas Enjuiciadas'!E22+'Personas Enjuiciadas'!I22+'Personas Enjuiciadas'!J22)/'Personas Enjuiciadas'!M22</f>
        <v>0.89626556016597514</v>
      </c>
      <c r="D21" s="29">
        <f>('Personas Enjuiciadas'!D22+'Personas Enjuiciadas'!I22)/('Personas Enjuiciadas'!N22+'Personas Enjuiciadas'!P22)</f>
        <v>0.88888888888888884</v>
      </c>
      <c r="E21" s="29">
        <f>('Personas Enjuiciadas'!E22+'Personas Enjuiciadas'!J22)/('Personas Enjuiciadas'!O22+'Personas Enjuiciadas'!Q22)</f>
        <v>0.94117647058823528</v>
      </c>
    </row>
    <row r="22" spans="2:5" ht="20.100000000000001" customHeight="1" thickBot="1" x14ac:dyDescent="0.25">
      <c r="B22" s="4" t="s">
        <v>34</v>
      </c>
      <c r="C22" s="29">
        <f>('Personas Enjuiciadas'!D23+'Personas Enjuiciadas'!E23+'Personas Enjuiciadas'!I23+'Personas Enjuiciadas'!J23)/'Personas Enjuiciadas'!M23</f>
        <v>0.77655677655677657</v>
      </c>
      <c r="D22" s="29">
        <f>('Personas Enjuiciadas'!D23+'Personas Enjuiciadas'!I23)/('Personas Enjuiciadas'!N23+'Personas Enjuiciadas'!P23)</f>
        <v>0.72222222222222221</v>
      </c>
      <c r="E22" s="29">
        <f>('Personas Enjuiciadas'!E23+'Personas Enjuiciadas'!J23)/('Personas Enjuiciadas'!O23+'Personas Enjuiciadas'!Q23)</f>
        <v>0.85585585585585588</v>
      </c>
    </row>
    <row r="23" spans="2:5" ht="20.100000000000001" customHeight="1" thickBot="1" x14ac:dyDescent="0.25">
      <c r="B23" s="4" t="s">
        <v>35</v>
      </c>
      <c r="C23" s="29">
        <f>('Personas Enjuiciadas'!D24+'Personas Enjuiciadas'!E24+'Personas Enjuiciadas'!I24+'Personas Enjuiciadas'!J24)/'Personas Enjuiciadas'!M24</f>
        <v>0.96919431279620849</v>
      </c>
      <c r="D23" s="29">
        <f>('Personas Enjuiciadas'!D24+'Personas Enjuiciadas'!I24)/('Personas Enjuiciadas'!N24+'Personas Enjuiciadas'!P24)</f>
        <v>0.95719844357976658</v>
      </c>
      <c r="E23" s="29">
        <f>('Personas Enjuiciadas'!E24+'Personas Enjuiciadas'!J24)/('Personas Enjuiciadas'!O24+'Personas Enjuiciadas'!Q24)</f>
        <v>0.98787878787878791</v>
      </c>
    </row>
    <row r="24" spans="2:5" ht="20.100000000000001" customHeight="1" thickBot="1" x14ac:dyDescent="0.25">
      <c r="B24" s="4" t="s">
        <v>36</v>
      </c>
      <c r="C24" s="29">
        <f>('Personas Enjuiciadas'!D25+'Personas Enjuiciadas'!E25+'Personas Enjuiciadas'!I25+'Personas Enjuiciadas'!J25)/'Personas Enjuiciadas'!M25</f>
        <v>0.95121951219512191</v>
      </c>
      <c r="D24" s="29">
        <f>('Personas Enjuiciadas'!D25+'Personas Enjuiciadas'!I25)/('Personas Enjuiciadas'!N25+'Personas Enjuiciadas'!P25)</f>
        <v>0.95121951219512191</v>
      </c>
      <c r="E24" s="29">
        <f>('Personas Enjuiciadas'!E25+'Personas Enjuiciadas'!J25)/('Personas Enjuiciadas'!O25+'Personas Enjuiciadas'!Q25)</f>
        <v>0.95121951219512191</v>
      </c>
    </row>
    <row r="25" spans="2:5" ht="20.100000000000001" customHeight="1" thickBot="1" x14ac:dyDescent="0.25">
      <c r="B25" s="5" t="s">
        <v>37</v>
      </c>
      <c r="C25" s="29">
        <f>('Personas Enjuiciadas'!D26+'Personas Enjuiciadas'!E26+'Personas Enjuiciadas'!I26+'Personas Enjuiciadas'!J26)/'Personas Enjuiciadas'!M26</f>
        <v>0.95256916996047436</v>
      </c>
      <c r="D25" s="29">
        <f>('Personas Enjuiciadas'!D26+'Personas Enjuiciadas'!I26)/('Personas Enjuiciadas'!N26+'Personas Enjuiciadas'!P26)</f>
        <v>0.92763157894736847</v>
      </c>
      <c r="E25" s="29">
        <f>('Personas Enjuiciadas'!E26+'Personas Enjuiciadas'!J26)/('Personas Enjuiciadas'!O26+'Personas Enjuiciadas'!Q26)</f>
        <v>0.99009900990099009</v>
      </c>
    </row>
    <row r="26" spans="2:5" ht="20.100000000000001" customHeight="1" thickBot="1" x14ac:dyDescent="0.25">
      <c r="B26" s="6" t="s">
        <v>38</v>
      </c>
      <c r="C26" s="30">
        <f>('Personas Enjuiciadas'!D27+'Personas Enjuiciadas'!E27+'Personas Enjuiciadas'!I27+'Personas Enjuiciadas'!J27)/'Personas Enjuiciadas'!M27</f>
        <v>0.95121951219512191</v>
      </c>
      <c r="D26" s="30">
        <f>('Personas Enjuiciadas'!D27+'Personas Enjuiciadas'!I27)/('Personas Enjuiciadas'!N27+'Personas Enjuiciadas'!P27)</f>
        <v>0.90909090909090906</v>
      </c>
      <c r="E26" s="30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8">
        <f>('Personas Enjuiciadas'!D28+'Personas Enjuiciadas'!E28+'Personas Enjuiciadas'!I28+'Personas Enjuiciadas'!J28)/'Personas Enjuiciadas'!M28</f>
        <v>0.91500332667997342</v>
      </c>
      <c r="D27" s="28">
        <f>('Personas Enjuiciadas'!D28+'Personas Enjuiciadas'!I28)/('Personas Enjuiciadas'!N28+'Personas Enjuiciadas'!P28)</f>
        <v>0.89848197343453506</v>
      </c>
      <c r="E27" s="28">
        <f>('Personas Enjuiciadas'!E28+'Personas Enjuiciadas'!J28)/('Personas Enjuiciadas'!O28+'Personas Enjuiciadas'!Q28)</f>
        <v>0.95378619153674837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9:L5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9" spans="2:12" ht="41.25" customHeight="1" x14ac:dyDescent="0.2">
      <c r="B9" s="10"/>
      <c r="C9" s="90" t="s">
        <v>251</v>
      </c>
      <c r="D9" s="91"/>
      <c r="E9" s="91"/>
      <c r="F9" s="91"/>
      <c r="G9" s="66"/>
      <c r="H9" s="90" t="s">
        <v>263</v>
      </c>
      <c r="I9" s="91"/>
      <c r="J9" s="91"/>
      <c r="K9" s="91"/>
      <c r="L9" s="93"/>
    </row>
    <row r="10" spans="2:12" ht="59.25" customHeight="1" thickBot="1" x14ac:dyDescent="0.25">
      <c r="B10" s="38"/>
      <c r="C10" s="35" t="s">
        <v>172</v>
      </c>
      <c r="D10" s="35" t="s">
        <v>173</v>
      </c>
      <c r="E10" s="35" t="s">
        <v>260</v>
      </c>
      <c r="F10" s="35" t="s">
        <v>175</v>
      </c>
      <c r="G10" s="67" t="s">
        <v>257</v>
      </c>
      <c r="H10" s="63" t="s">
        <v>252</v>
      </c>
      <c r="I10" s="63" t="s">
        <v>255</v>
      </c>
      <c r="J10" s="63" t="s">
        <v>254</v>
      </c>
      <c r="K10" s="63" t="s">
        <v>253</v>
      </c>
      <c r="L10" s="35" t="s">
        <v>258</v>
      </c>
    </row>
    <row r="11" spans="2:12" ht="20.100000000000001" customHeight="1" thickBot="1" x14ac:dyDescent="0.25">
      <c r="B11" s="3" t="s">
        <v>22</v>
      </c>
      <c r="C11" s="19">
        <v>457</v>
      </c>
      <c r="D11" s="19">
        <v>238</v>
      </c>
      <c r="E11" s="19">
        <v>568</v>
      </c>
      <c r="F11" s="19">
        <v>824</v>
      </c>
      <c r="G11" s="19">
        <f>SUM(C11:F11)</f>
        <v>2087</v>
      </c>
      <c r="H11" s="19">
        <v>4</v>
      </c>
      <c r="I11" s="19">
        <v>2</v>
      </c>
      <c r="J11" s="19">
        <v>4</v>
      </c>
      <c r="K11" s="19">
        <v>5</v>
      </c>
      <c r="L11" s="19">
        <v>2102</v>
      </c>
    </row>
    <row r="12" spans="2:12" ht="20.100000000000001" customHeight="1" thickBot="1" x14ac:dyDescent="0.25">
      <c r="B12" s="4" t="s">
        <v>23</v>
      </c>
      <c r="C12" s="20">
        <v>32</v>
      </c>
      <c r="D12" s="20">
        <v>27</v>
      </c>
      <c r="E12" s="20">
        <v>94</v>
      </c>
      <c r="F12" s="20">
        <v>107</v>
      </c>
      <c r="G12" s="20">
        <f t="shared" ref="G12:G28" si="0">SUM(C12:F12)</f>
        <v>260</v>
      </c>
      <c r="H12" s="20">
        <v>0</v>
      </c>
      <c r="I12" s="20">
        <v>0</v>
      </c>
      <c r="J12" s="20">
        <v>0</v>
      </c>
      <c r="K12" s="20">
        <v>0</v>
      </c>
      <c r="L12" s="20">
        <v>260</v>
      </c>
    </row>
    <row r="13" spans="2:12" ht="20.100000000000001" customHeight="1" thickBot="1" x14ac:dyDescent="0.25">
      <c r="B13" s="4" t="s">
        <v>24</v>
      </c>
      <c r="C13" s="20">
        <v>33</v>
      </c>
      <c r="D13" s="20">
        <v>11</v>
      </c>
      <c r="E13" s="20">
        <v>58</v>
      </c>
      <c r="F13" s="20">
        <v>69</v>
      </c>
      <c r="G13" s="20">
        <f t="shared" si="0"/>
        <v>171</v>
      </c>
      <c r="H13" s="20">
        <v>2</v>
      </c>
      <c r="I13" s="20">
        <v>1</v>
      </c>
      <c r="J13" s="20">
        <v>0</v>
      </c>
      <c r="K13" s="20">
        <v>0</v>
      </c>
      <c r="L13" s="20">
        <v>174</v>
      </c>
    </row>
    <row r="14" spans="2:12" ht="20.100000000000001" customHeight="1" thickBot="1" x14ac:dyDescent="0.25">
      <c r="B14" s="4" t="s">
        <v>25</v>
      </c>
      <c r="C14" s="20">
        <v>42</v>
      </c>
      <c r="D14" s="20">
        <v>30</v>
      </c>
      <c r="E14" s="20">
        <v>77</v>
      </c>
      <c r="F14" s="20">
        <v>131</v>
      </c>
      <c r="G14" s="20">
        <f t="shared" si="0"/>
        <v>280</v>
      </c>
      <c r="H14" s="20">
        <v>2</v>
      </c>
      <c r="I14" s="20">
        <v>2</v>
      </c>
      <c r="J14" s="20">
        <v>0</v>
      </c>
      <c r="K14" s="20">
        <v>1</v>
      </c>
      <c r="L14" s="20">
        <v>285</v>
      </c>
    </row>
    <row r="15" spans="2:12" ht="20.100000000000001" customHeight="1" thickBot="1" x14ac:dyDescent="0.25">
      <c r="B15" s="4" t="s">
        <v>26</v>
      </c>
      <c r="C15" s="20">
        <v>42</v>
      </c>
      <c r="D15" s="20">
        <v>21</v>
      </c>
      <c r="E15" s="20">
        <v>193</v>
      </c>
      <c r="F15" s="20">
        <v>230</v>
      </c>
      <c r="G15" s="20">
        <f t="shared" si="0"/>
        <v>486</v>
      </c>
      <c r="H15" s="20">
        <v>0</v>
      </c>
      <c r="I15" s="20">
        <v>1</v>
      </c>
      <c r="J15" s="20">
        <v>2</v>
      </c>
      <c r="K15" s="20">
        <v>0</v>
      </c>
      <c r="L15" s="20">
        <v>489</v>
      </c>
    </row>
    <row r="16" spans="2:12" ht="20.100000000000001" customHeight="1" thickBot="1" x14ac:dyDescent="0.25">
      <c r="B16" s="4" t="s">
        <v>27</v>
      </c>
      <c r="C16" s="20">
        <v>17</v>
      </c>
      <c r="D16" s="20">
        <v>6</v>
      </c>
      <c r="E16" s="20">
        <v>35</v>
      </c>
      <c r="F16" s="20">
        <v>29</v>
      </c>
      <c r="G16" s="20">
        <f t="shared" si="0"/>
        <v>87</v>
      </c>
      <c r="H16" s="20">
        <v>3</v>
      </c>
      <c r="I16" s="20">
        <v>0</v>
      </c>
      <c r="J16" s="20">
        <v>0</v>
      </c>
      <c r="K16" s="20">
        <v>0</v>
      </c>
      <c r="L16" s="20">
        <v>90</v>
      </c>
    </row>
    <row r="17" spans="2:12" ht="20.100000000000001" customHeight="1" thickBot="1" x14ac:dyDescent="0.25">
      <c r="B17" s="4" t="s">
        <v>28</v>
      </c>
      <c r="C17" s="20">
        <v>82</v>
      </c>
      <c r="D17" s="20">
        <v>62</v>
      </c>
      <c r="E17" s="20">
        <v>95</v>
      </c>
      <c r="F17" s="20">
        <v>181</v>
      </c>
      <c r="G17" s="20">
        <f t="shared" si="0"/>
        <v>420</v>
      </c>
      <c r="H17" s="20">
        <v>0</v>
      </c>
      <c r="I17" s="20">
        <v>0</v>
      </c>
      <c r="J17" s="20">
        <v>0</v>
      </c>
      <c r="K17" s="20">
        <v>0</v>
      </c>
      <c r="L17" s="20">
        <v>420</v>
      </c>
    </row>
    <row r="18" spans="2:12" ht="20.100000000000001" customHeight="1" thickBot="1" x14ac:dyDescent="0.25">
      <c r="B18" s="4" t="s">
        <v>29</v>
      </c>
      <c r="C18" s="20">
        <v>94</v>
      </c>
      <c r="D18" s="20">
        <v>50</v>
      </c>
      <c r="E18" s="20">
        <v>140</v>
      </c>
      <c r="F18" s="20">
        <v>153</v>
      </c>
      <c r="G18" s="20">
        <f t="shared" si="0"/>
        <v>437</v>
      </c>
      <c r="H18" s="20">
        <v>0</v>
      </c>
      <c r="I18" s="20">
        <v>0</v>
      </c>
      <c r="J18" s="20">
        <v>0</v>
      </c>
      <c r="K18" s="20">
        <v>0</v>
      </c>
      <c r="L18" s="20">
        <v>437</v>
      </c>
    </row>
    <row r="19" spans="2:12" ht="20.100000000000001" customHeight="1" thickBot="1" x14ac:dyDescent="0.25">
      <c r="B19" s="4" t="s">
        <v>30</v>
      </c>
      <c r="C19" s="20">
        <v>241</v>
      </c>
      <c r="D19" s="20">
        <v>118</v>
      </c>
      <c r="E19" s="20">
        <v>444</v>
      </c>
      <c r="F19" s="20">
        <v>542</v>
      </c>
      <c r="G19" s="20">
        <f t="shared" si="0"/>
        <v>1345</v>
      </c>
      <c r="H19" s="20">
        <v>1</v>
      </c>
      <c r="I19" s="20">
        <v>2</v>
      </c>
      <c r="J19" s="20">
        <v>0</v>
      </c>
      <c r="K19" s="20">
        <v>1</v>
      </c>
      <c r="L19" s="20">
        <v>1349</v>
      </c>
    </row>
    <row r="20" spans="2:12" ht="20.100000000000001" customHeight="1" thickBot="1" x14ac:dyDescent="0.25">
      <c r="B20" s="4" t="s">
        <v>31</v>
      </c>
      <c r="C20" s="20">
        <v>232</v>
      </c>
      <c r="D20" s="20">
        <v>138</v>
      </c>
      <c r="E20" s="20">
        <v>527</v>
      </c>
      <c r="F20" s="20">
        <v>576</v>
      </c>
      <c r="G20" s="20">
        <f t="shared" si="0"/>
        <v>1473</v>
      </c>
      <c r="H20" s="20">
        <v>11</v>
      </c>
      <c r="I20" s="20">
        <v>1</v>
      </c>
      <c r="J20" s="20">
        <v>2</v>
      </c>
      <c r="K20" s="20">
        <v>0</v>
      </c>
      <c r="L20" s="20">
        <v>1487</v>
      </c>
    </row>
    <row r="21" spans="2:12" ht="20.100000000000001" customHeight="1" thickBot="1" x14ac:dyDescent="0.25">
      <c r="B21" s="4" t="s">
        <v>32</v>
      </c>
      <c r="C21" s="20">
        <v>50</v>
      </c>
      <c r="D21" s="20">
        <v>22</v>
      </c>
      <c r="E21" s="20">
        <v>77</v>
      </c>
      <c r="F21" s="20">
        <v>75</v>
      </c>
      <c r="G21" s="20">
        <f t="shared" si="0"/>
        <v>224</v>
      </c>
      <c r="H21" s="20">
        <v>2</v>
      </c>
      <c r="I21" s="20">
        <v>2</v>
      </c>
      <c r="J21" s="20">
        <v>3</v>
      </c>
      <c r="K21" s="20">
        <v>3</v>
      </c>
      <c r="L21" s="20">
        <v>234</v>
      </c>
    </row>
    <row r="22" spans="2:12" ht="20.100000000000001" customHeight="1" thickBot="1" x14ac:dyDescent="0.25">
      <c r="B22" s="4" t="s">
        <v>33</v>
      </c>
      <c r="C22" s="20">
        <v>92</v>
      </c>
      <c r="D22" s="20">
        <v>48</v>
      </c>
      <c r="E22" s="20">
        <v>126</v>
      </c>
      <c r="F22" s="20">
        <v>171</v>
      </c>
      <c r="G22" s="20">
        <f t="shared" si="0"/>
        <v>437</v>
      </c>
      <c r="H22" s="20">
        <v>9</v>
      </c>
      <c r="I22" s="20">
        <v>7</v>
      </c>
      <c r="J22" s="20">
        <v>0</v>
      </c>
      <c r="K22" s="20">
        <v>0</v>
      </c>
      <c r="L22" s="20">
        <v>453</v>
      </c>
    </row>
    <row r="23" spans="2:12" ht="20.100000000000001" customHeight="1" thickBot="1" x14ac:dyDescent="0.25">
      <c r="B23" s="4" t="s">
        <v>34</v>
      </c>
      <c r="C23" s="20">
        <v>167</v>
      </c>
      <c r="D23" s="20">
        <v>112</v>
      </c>
      <c r="E23" s="20">
        <v>542</v>
      </c>
      <c r="F23" s="20">
        <v>556</v>
      </c>
      <c r="G23" s="20">
        <f t="shared" si="0"/>
        <v>1377</v>
      </c>
      <c r="H23" s="20">
        <v>0</v>
      </c>
      <c r="I23" s="20">
        <v>0</v>
      </c>
      <c r="J23" s="20">
        <v>2</v>
      </c>
      <c r="K23" s="20">
        <v>2</v>
      </c>
      <c r="L23" s="20">
        <v>1381</v>
      </c>
    </row>
    <row r="24" spans="2:12" ht="20.100000000000001" customHeight="1" thickBot="1" x14ac:dyDescent="0.25">
      <c r="B24" s="4" t="s">
        <v>35</v>
      </c>
      <c r="C24" s="20">
        <v>92</v>
      </c>
      <c r="D24" s="20">
        <v>50</v>
      </c>
      <c r="E24" s="20">
        <v>150</v>
      </c>
      <c r="F24" s="20">
        <v>187</v>
      </c>
      <c r="G24" s="20">
        <f t="shared" si="0"/>
        <v>479</v>
      </c>
      <c r="H24" s="20">
        <v>0</v>
      </c>
      <c r="I24" s="20">
        <v>2</v>
      </c>
      <c r="J24" s="20">
        <v>0</v>
      </c>
      <c r="K24" s="20">
        <v>0</v>
      </c>
      <c r="L24" s="20">
        <v>481</v>
      </c>
    </row>
    <row r="25" spans="2:12" ht="20.100000000000001" customHeight="1" thickBot="1" x14ac:dyDescent="0.25">
      <c r="B25" s="4" t="s">
        <v>36</v>
      </c>
      <c r="C25" s="20">
        <v>9</v>
      </c>
      <c r="D25" s="20">
        <v>8</v>
      </c>
      <c r="E25" s="20">
        <v>24</v>
      </c>
      <c r="F25" s="20">
        <v>46</v>
      </c>
      <c r="G25" s="20">
        <f t="shared" si="0"/>
        <v>87</v>
      </c>
      <c r="H25" s="20">
        <v>3</v>
      </c>
      <c r="I25" s="20">
        <v>0</v>
      </c>
      <c r="J25" s="20">
        <v>0</v>
      </c>
      <c r="K25" s="20">
        <v>0</v>
      </c>
      <c r="L25" s="20">
        <v>90</v>
      </c>
    </row>
    <row r="26" spans="2:12" ht="20.100000000000001" customHeight="1" thickBot="1" x14ac:dyDescent="0.25">
      <c r="B26" s="5" t="s">
        <v>37</v>
      </c>
      <c r="C26" s="20">
        <v>40</v>
      </c>
      <c r="D26" s="20">
        <v>25</v>
      </c>
      <c r="E26" s="20">
        <v>64</v>
      </c>
      <c r="F26" s="20">
        <v>87</v>
      </c>
      <c r="G26" s="20">
        <f t="shared" si="0"/>
        <v>216</v>
      </c>
      <c r="H26" s="20">
        <v>2</v>
      </c>
      <c r="I26" s="20">
        <v>0</v>
      </c>
      <c r="J26" s="20">
        <v>0</v>
      </c>
      <c r="K26" s="20">
        <v>0</v>
      </c>
      <c r="L26" s="20">
        <v>218</v>
      </c>
    </row>
    <row r="27" spans="2:12" ht="20.100000000000001" customHeight="1" thickBot="1" x14ac:dyDescent="0.25">
      <c r="B27" s="6" t="s">
        <v>38</v>
      </c>
      <c r="C27" s="21">
        <v>23</v>
      </c>
      <c r="D27" s="21">
        <v>6</v>
      </c>
      <c r="E27" s="21">
        <v>31</v>
      </c>
      <c r="F27" s="21">
        <v>29</v>
      </c>
      <c r="G27" s="21">
        <f t="shared" si="0"/>
        <v>89</v>
      </c>
      <c r="H27" s="21">
        <v>0</v>
      </c>
      <c r="I27" s="21">
        <v>1</v>
      </c>
      <c r="J27" s="21">
        <v>2</v>
      </c>
      <c r="K27" s="21">
        <v>0</v>
      </c>
      <c r="L27" s="21">
        <v>92</v>
      </c>
    </row>
    <row r="28" spans="2:12" ht="20.100000000000001" customHeight="1" thickBot="1" x14ac:dyDescent="0.25">
      <c r="B28" s="7" t="s">
        <v>39</v>
      </c>
      <c r="C28" s="9">
        <f t="shared" ref="C28:L28" si="1">SUM(C11:C27)</f>
        <v>1745</v>
      </c>
      <c r="D28" s="9">
        <f t="shared" si="1"/>
        <v>972</v>
      </c>
      <c r="E28" s="9">
        <f t="shared" si="1"/>
        <v>3245</v>
      </c>
      <c r="F28" s="9">
        <f t="shared" si="1"/>
        <v>3993</v>
      </c>
      <c r="G28" s="9">
        <f t="shared" si="0"/>
        <v>9955</v>
      </c>
      <c r="H28" s="9">
        <f t="shared" si="1"/>
        <v>39</v>
      </c>
      <c r="I28" s="9">
        <f t="shared" si="1"/>
        <v>21</v>
      </c>
      <c r="J28" s="9">
        <f t="shared" si="1"/>
        <v>15</v>
      </c>
      <c r="K28" s="9">
        <f t="shared" si="1"/>
        <v>12</v>
      </c>
      <c r="L28" s="9">
        <f t="shared" si="1"/>
        <v>10042</v>
      </c>
    </row>
    <row r="29" spans="2:1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1" spans="2:12" ht="20.100000000000001" customHeight="1" x14ac:dyDescent="0.2">
      <c r="C31" s="90" t="s">
        <v>259</v>
      </c>
      <c r="D31" s="91"/>
      <c r="E31" s="91"/>
      <c r="F31" s="91"/>
      <c r="G31" s="91"/>
      <c r="H31" s="91"/>
      <c r="I31" s="91"/>
      <c r="J31" s="91"/>
    </row>
    <row r="32" spans="2:12" ht="71.25" x14ac:dyDescent="0.2">
      <c r="C32" s="35" t="s">
        <v>172</v>
      </c>
      <c r="D32" s="35" t="s">
        <v>173</v>
      </c>
      <c r="E32" s="35" t="s">
        <v>174</v>
      </c>
      <c r="F32" s="35" t="s">
        <v>175</v>
      </c>
      <c r="G32" s="63" t="s">
        <v>252</v>
      </c>
      <c r="H32" s="63" t="s">
        <v>255</v>
      </c>
      <c r="I32" s="63" t="s">
        <v>254</v>
      </c>
      <c r="J32" s="63" t="s">
        <v>253</v>
      </c>
    </row>
    <row r="33" spans="2:10" ht="20.100000000000001" customHeight="1" thickBot="1" x14ac:dyDescent="0.25">
      <c r="B33" s="3" t="s">
        <v>22</v>
      </c>
      <c r="C33" s="31">
        <f t="shared" ref="C33:F50" si="2">C11/$L11</f>
        <v>0.21741198858230257</v>
      </c>
      <c r="D33" s="31">
        <f t="shared" si="2"/>
        <v>0.11322549952426261</v>
      </c>
      <c r="E33" s="31">
        <f t="shared" si="2"/>
        <v>0.27021883920076117</v>
      </c>
      <c r="F33" s="31">
        <f t="shared" si="2"/>
        <v>0.39200761179828736</v>
      </c>
      <c r="G33" s="31">
        <f>IF(H11=0,"-",H11/$L11)</f>
        <v>1.9029495718363464E-3</v>
      </c>
      <c r="H33" s="31">
        <f t="shared" ref="H33:J33" si="3">IF(I11=0,"-",I11/$L11)</f>
        <v>9.5147478591817321E-4</v>
      </c>
      <c r="I33" s="31">
        <f t="shared" si="3"/>
        <v>1.9029495718363464E-3</v>
      </c>
      <c r="J33" s="31">
        <f t="shared" si="3"/>
        <v>2.3786869647954329E-3</v>
      </c>
    </row>
    <row r="34" spans="2:10" ht="20.100000000000001" customHeight="1" thickBot="1" x14ac:dyDescent="0.25">
      <c r="B34" s="4" t="s">
        <v>23</v>
      </c>
      <c r="C34" s="29">
        <f t="shared" si="2"/>
        <v>0.12307692307692308</v>
      </c>
      <c r="D34" s="29">
        <f t="shared" si="2"/>
        <v>0.10384615384615385</v>
      </c>
      <c r="E34" s="29">
        <f t="shared" si="2"/>
        <v>0.36153846153846153</v>
      </c>
      <c r="F34" s="29">
        <f t="shared" si="2"/>
        <v>0.41153846153846152</v>
      </c>
      <c r="G34" s="29" t="str">
        <f t="shared" ref="G34:J34" si="4">IF(H12=0,"-",H12/$L12)</f>
        <v>-</v>
      </c>
      <c r="H34" s="29" t="str">
        <f t="shared" si="4"/>
        <v>-</v>
      </c>
      <c r="I34" s="29" t="str">
        <f t="shared" si="4"/>
        <v>-</v>
      </c>
      <c r="J34" s="29" t="str">
        <f t="shared" si="4"/>
        <v>-</v>
      </c>
    </row>
    <row r="35" spans="2:10" ht="20.100000000000001" customHeight="1" thickBot="1" x14ac:dyDescent="0.25">
      <c r="B35" s="4" t="s">
        <v>24</v>
      </c>
      <c r="C35" s="29">
        <f t="shared" si="2"/>
        <v>0.18965517241379309</v>
      </c>
      <c r="D35" s="29">
        <f t="shared" si="2"/>
        <v>6.3218390804597707E-2</v>
      </c>
      <c r="E35" s="29">
        <f t="shared" si="2"/>
        <v>0.33333333333333331</v>
      </c>
      <c r="F35" s="29">
        <f t="shared" si="2"/>
        <v>0.39655172413793105</v>
      </c>
      <c r="G35" s="29">
        <f t="shared" ref="G35:J35" si="5">IF(H13=0,"-",H13/$L13)</f>
        <v>1.1494252873563218E-2</v>
      </c>
      <c r="H35" s="29">
        <f t="shared" si="5"/>
        <v>5.7471264367816091E-3</v>
      </c>
      <c r="I35" s="29" t="str">
        <f t="shared" si="5"/>
        <v>-</v>
      </c>
      <c r="J35" s="29" t="str">
        <f t="shared" si="5"/>
        <v>-</v>
      </c>
    </row>
    <row r="36" spans="2:10" ht="20.100000000000001" customHeight="1" thickBot="1" x14ac:dyDescent="0.25">
      <c r="B36" s="4" t="s">
        <v>25</v>
      </c>
      <c r="C36" s="29">
        <f t="shared" si="2"/>
        <v>0.14736842105263157</v>
      </c>
      <c r="D36" s="29">
        <f t="shared" si="2"/>
        <v>0.10526315789473684</v>
      </c>
      <c r="E36" s="29">
        <f t="shared" si="2"/>
        <v>0.27017543859649124</v>
      </c>
      <c r="F36" s="29">
        <f t="shared" si="2"/>
        <v>0.45964912280701753</v>
      </c>
      <c r="G36" s="29">
        <f t="shared" ref="G36:J36" si="6">IF(H14=0,"-",H14/$L14)</f>
        <v>7.0175438596491229E-3</v>
      </c>
      <c r="H36" s="29">
        <f t="shared" si="6"/>
        <v>7.0175438596491229E-3</v>
      </c>
      <c r="I36" s="29" t="str">
        <f t="shared" si="6"/>
        <v>-</v>
      </c>
      <c r="J36" s="29">
        <f t="shared" si="6"/>
        <v>3.5087719298245615E-3</v>
      </c>
    </row>
    <row r="37" spans="2:10" ht="20.100000000000001" customHeight="1" thickBot="1" x14ac:dyDescent="0.25">
      <c r="B37" s="4" t="s">
        <v>26</v>
      </c>
      <c r="C37" s="29">
        <f t="shared" si="2"/>
        <v>8.5889570552147243E-2</v>
      </c>
      <c r="D37" s="29">
        <f t="shared" si="2"/>
        <v>4.2944785276073622E-2</v>
      </c>
      <c r="E37" s="29">
        <f t="shared" si="2"/>
        <v>0.39468302658486709</v>
      </c>
      <c r="F37" s="29">
        <f t="shared" si="2"/>
        <v>0.47034764826175868</v>
      </c>
      <c r="G37" s="29" t="str">
        <f t="shared" ref="G37:J37" si="7">IF(H15=0,"-",H15/$L15)</f>
        <v>-</v>
      </c>
      <c r="H37" s="29">
        <f t="shared" si="7"/>
        <v>2.0449897750511249E-3</v>
      </c>
      <c r="I37" s="29">
        <f t="shared" si="7"/>
        <v>4.0899795501022499E-3</v>
      </c>
      <c r="J37" s="29" t="str">
        <f t="shared" si="7"/>
        <v>-</v>
      </c>
    </row>
    <row r="38" spans="2:10" ht="20.100000000000001" customHeight="1" thickBot="1" x14ac:dyDescent="0.25">
      <c r="B38" s="4" t="s">
        <v>27</v>
      </c>
      <c r="C38" s="29">
        <f t="shared" si="2"/>
        <v>0.18888888888888888</v>
      </c>
      <c r="D38" s="29">
        <f t="shared" si="2"/>
        <v>6.6666666666666666E-2</v>
      </c>
      <c r="E38" s="29">
        <f t="shared" si="2"/>
        <v>0.3888888888888889</v>
      </c>
      <c r="F38" s="29">
        <f t="shared" si="2"/>
        <v>0.32222222222222224</v>
      </c>
      <c r="G38" s="29">
        <f t="shared" ref="G38:J38" si="8">IF(H16=0,"-",H16/$L16)</f>
        <v>3.3333333333333333E-2</v>
      </c>
      <c r="H38" s="29" t="str">
        <f t="shared" si="8"/>
        <v>-</v>
      </c>
      <c r="I38" s="29" t="str">
        <f t="shared" si="8"/>
        <v>-</v>
      </c>
      <c r="J38" s="29" t="str">
        <f t="shared" si="8"/>
        <v>-</v>
      </c>
    </row>
    <row r="39" spans="2:10" ht="20.100000000000001" customHeight="1" thickBot="1" x14ac:dyDescent="0.25">
      <c r="B39" s="4" t="s">
        <v>28</v>
      </c>
      <c r="C39" s="29">
        <f t="shared" si="2"/>
        <v>0.19523809523809524</v>
      </c>
      <c r="D39" s="29">
        <f t="shared" si="2"/>
        <v>0.14761904761904762</v>
      </c>
      <c r="E39" s="29">
        <f t="shared" si="2"/>
        <v>0.22619047619047619</v>
      </c>
      <c r="F39" s="29">
        <f t="shared" si="2"/>
        <v>0.43095238095238098</v>
      </c>
      <c r="G39" s="29" t="str">
        <f t="shared" ref="G39:J39" si="9">IF(H17=0,"-",H17/$L17)</f>
        <v>-</v>
      </c>
      <c r="H39" s="29" t="str">
        <f t="shared" si="9"/>
        <v>-</v>
      </c>
      <c r="I39" s="29" t="str">
        <f t="shared" si="9"/>
        <v>-</v>
      </c>
      <c r="J39" s="29" t="str">
        <f t="shared" si="9"/>
        <v>-</v>
      </c>
    </row>
    <row r="40" spans="2:10" ht="20.100000000000001" customHeight="1" thickBot="1" x14ac:dyDescent="0.25">
      <c r="B40" s="4" t="s">
        <v>29</v>
      </c>
      <c r="C40" s="29">
        <f t="shared" si="2"/>
        <v>0.21510297482837529</v>
      </c>
      <c r="D40" s="29">
        <f t="shared" si="2"/>
        <v>0.11441647597254005</v>
      </c>
      <c r="E40" s="29">
        <f t="shared" si="2"/>
        <v>0.32036613272311215</v>
      </c>
      <c r="F40" s="29">
        <f t="shared" si="2"/>
        <v>0.35011441647597252</v>
      </c>
      <c r="G40" s="29" t="str">
        <f t="shared" ref="G40:J40" si="10">IF(H18=0,"-",H18/$L18)</f>
        <v>-</v>
      </c>
      <c r="H40" s="29" t="str">
        <f t="shared" si="10"/>
        <v>-</v>
      </c>
      <c r="I40" s="29" t="str">
        <f t="shared" si="10"/>
        <v>-</v>
      </c>
      <c r="J40" s="29" t="str">
        <f t="shared" si="10"/>
        <v>-</v>
      </c>
    </row>
    <row r="41" spans="2:10" ht="20.100000000000001" customHeight="1" thickBot="1" x14ac:dyDescent="0.25">
      <c r="B41" s="4" t="s">
        <v>30</v>
      </c>
      <c r="C41" s="29">
        <f t="shared" si="2"/>
        <v>0.17865085248332097</v>
      </c>
      <c r="D41" s="29">
        <f t="shared" si="2"/>
        <v>8.7472201630837659E-2</v>
      </c>
      <c r="E41" s="29">
        <f t="shared" si="2"/>
        <v>0.32913269088213493</v>
      </c>
      <c r="F41" s="29">
        <f t="shared" si="2"/>
        <v>0.40177909562638991</v>
      </c>
      <c r="G41" s="29">
        <f t="shared" ref="G41:J41" si="11">IF(H19=0,"-",H19/$L19)</f>
        <v>7.4128984432913266E-4</v>
      </c>
      <c r="H41" s="29">
        <f t="shared" si="11"/>
        <v>1.4825796886582653E-3</v>
      </c>
      <c r="I41" s="29" t="str">
        <f t="shared" si="11"/>
        <v>-</v>
      </c>
      <c r="J41" s="29">
        <f t="shared" si="11"/>
        <v>7.4128984432913266E-4</v>
      </c>
    </row>
    <row r="42" spans="2:10" ht="20.100000000000001" customHeight="1" thickBot="1" x14ac:dyDescent="0.25">
      <c r="B42" s="4" t="s">
        <v>31</v>
      </c>
      <c r="C42" s="29">
        <f t="shared" si="2"/>
        <v>0.15601882985877605</v>
      </c>
      <c r="D42" s="29">
        <f t="shared" si="2"/>
        <v>9.2804303967720242E-2</v>
      </c>
      <c r="E42" s="29">
        <f t="shared" si="2"/>
        <v>0.35440484196368527</v>
      </c>
      <c r="F42" s="29">
        <f t="shared" si="2"/>
        <v>0.38735709482178882</v>
      </c>
      <c r="G42" s="29">
        <f t="shared" ref="G42:J42" si="12">IF(H20=0,"-",H20/$L20)</f>
        <v>7.3974445191661064E-3</v>
      </c>
      <c r="H42" s="29">
        <f t="shared" si="12"/>
        <v>6.7249495628782783E-4</v>
      </c>
      <c r="I42" s="29">
        <f t="shared" si="12"/>
        <v>1.3449899125756557E-3</v>
      </c>
      <c r="J42" s="29" t="str">
        <f t="shared" si="12"/>
        <v>-</v>
      </c>
    </row>
    <row r="43" spans="2:10" ht="20.100000000000001" customHeight="1" thickBot="1" x14ac:dyDescent="0.25">
      <c r="B43" s="4" t="s">
        <v>32</v>
      </c>
      <c r="C43" s="29">
        <f t="shared" si="2"/>
        <v>0.21367521367521367</v>
      </c>
      <c r="D43" s="29">
        <f t="shared" si="2"/>
        <v>9.4017094017094016E-2</v>
      </c>
      <c r="E43" s="29">
        <f t="shared" si="2"/>
        <v>0.32905982905982906</v>
      </c>
      <c r="F43" s="29">
        <f t="shared" si="2"/>
        <v>0.32051282051282054</v>
      </c>
      <c r="G43" s="29">
        <f t="shared" ref="G43:J43" si="13">IF(H21=0,"-",H21/$L21)</f>
        <v>8.5470085470085479E-3</v>
      </c>
      <c r="H43" s="29">
        <f t="shared" si="13"/>
        <v>8.5470085470085479E-3</v>
      </c>
      <c r="I43" s="29">
        <f t="shared" si="13"/>
        <v>1.282051282051282E-2</v>
      </c>
      <c r="J43" s="29">
        <f t="shared" si="13"/>
        <v>1.282051282051282E-2</v>
      </c>
    </row>
    <row r="44" spans="2:10" ht="20.100000000000001" customHeight="1" thickBot="1" x14ac:dyDescent="0.25">
      <c r="B44" s="4" t="s">
        <v>33</v>
      </c>
      <c r="C44" s="29">
        <f t="shared" si="2"/>
        <v>0.20309050772626933</v>
      </c>
      <c r="D44" s="29">
        <f t="shared" si="2"/>
        <v>0.10596026490066225</v>
      </c>
      <c r="E44" s="29">
        <f t="shared" si="2"/>
        <v>0.27814569536423839</v>
      </c>
      <c r="F44" s="29">
        <f t="shared" si="2"/>
        <v>0.37748344370860926</v>
      </c>
      <c r="G44" s="29">
        <f t="shared" ref="G44:J44" si="14">IF(H22=0,"-",H22/$L22)</f>
        <v>1.9867549668874173E-2</v>
      </c>
      <c r="H44" s="29">
        <f t="shared" si="14"/>
        <v>1.5452538631346579E-2</v>
      </c>
      <c r="I44" s="29" t="str">
        <f t="shared" si="14"/>
        <v>-</v>
      </c>
      <c r="J44" s="29" t="str">
        <f t="shared" si="14"/>
        <v>-</v>
      </c>
    </row>
    <row r="45" spans="2:10" ht="20.100000000000001" customHeight="1" thickBot="1" x14ac:dyDescent="0.25">
      <c r="B45" s="4" t="s">
        <v>34</v>
      </c>
      <c r="C45" s="29">
        <f t="shared" si="2"/>
        <v>0.12092686459087618</v>
      </c>
      <c r="D45" s="29">
        <f t="shared" si="2"/>
        <v>8.1100651701665458E-2</v>
      </c>
      <c r="E45" s="29">
        <f t="shared" si="2"/>
        <v>0.39246922519913108</v>
      </c>
      <c r="F45" s="29">
        <f t="shared" si="2"/>
        <v>0.40260680666183923</v>
      </c>
      <c r="G45" s="29" t="str">
        <f t="shared" ref="G45:J45" si="15">IF(H23=0,"-",H23/$L23)</f>
        <v>-</v>
      </c>
      <c r="H45" s="29" t="str">
        <f t="shared" si="15"/>
        <v>-</v>
      </c>
      <c r="I45" s="29">
        <f t="shared" si="15"/>
        <v>1.448225923244026E-3</v>
      </c>
      <c r="J45" s="29">
        <f t="shared" si="15"/>
        <v>1.448225923244026E-3</v>
      </c>
    </row>
    <row r="46" spans="2:10" ht="20.100000000000001" customHeight="1" thickBot="1" x14ac:dyDescent="0.25">
      <c r="B46" s="4" t="s">
        <v>35</v>
      </c>
      <c r="C46" s="29">
        <f t="shared" si="2"/>
        <v>0.19126819126819128</v>
      </c>
      <c r="D46" s="29">
        <f t="shared" si="2"/>
        <v>0.10395010395010396</v>
      </c>
      <c r="E46" s="29">
        <f t="shared" si="2"/>
        <v>0.31185031185031187</v>
      </c>
      <c r="F46" s="29">
        <f t="shared" si="2"/>
        <v>0.38877338877338879</v>
      </c>
      <c r="G46" s="29" t="str">
        <f t="shared" ref="G46:J46" si="16">IF(H24=0,"-",H24/$L24)</f>
        <v>-</v>
      </c>
      <c r="H46" s="29">
        <f t="shared" si="16"/>
        <v>4.1580041580041582E-3</v>
      </c>
      <c r="I46" s="29" t="str">
        <f t="shared" si="16"/>
        <v>-</v>
      </c>
      <c r="J46" s="29" t="str">
        <f t="shared" si="16"/>
        <v>-</v>
      </c>
    </row>
    <row r="47" spans="2:10" ht="20.100000000000001" customHeight="1" thickBot="1" x14ac:dyDescent="0.25">
      <c r="B47" s="4" t="s">
        <v>36</v>
      </c>
      <c r="C47" s="29">
        <f t="shared" si="2"/>
        <v>0.1</v>
      </c>
      <c r="D47" s="29">
        <f t="shared" si="2"/>
        <v>8.8888888888888892E-2</v>
      </c>
      <c r="E47" s="29">
        <f t="shared" si="2"/>
        <v>0.26666666666666666</v>
      </c>
      <c r="F47" s="29">
        <f t="shared" si="2"/>
        <v>0.51111111111111107</v>
      </c>
      <c r="G47" s="29">
        <f t="shared" ref="G47:J47" si="17">IF(H25=0,"-",H25/$L25)</f>
        <v>3.3333333333333333E-2</v>
      </c>
      <c r="H47" s="29" t="str">
        <f t="shared" si="17"/>
        <v>-</v>
      </c>
      <c r="I47" s="29" t="str">
        <f t="shared" si="17"/>
        <v>-</v>
      </c>
      <c r="J47" s="29" t="str">
        <f t="shared" si="17"/>
        <v>-</v>
      </c>
    </row>
    <row r="48" spans="2:10" ht="20.100000000000001" customHeight="1" thickBot="1" x14ac:dyDescent="0.25">
      <c r="B48" s="5" t="s">
        <v>37</v>
      </c>
      <c r="C48" s="29">
        <f t="shared" si="2"/>
        <v>0.1834862385321101</v>
      </c>
      <c r="D48" s="29">
        <f t="shared" si="2"/>
        <v>0.11467889908256881</v>
      </c>
      <c r="E48" s="29">
        <f t="shared" si="2"/>
        <v>0.29357798165137616</v>
      </c>
      <c r="F48" s="29">
        <f t="shared" si="2"/>
        <v>0.39908256880733944</v>
      </c>
      <c r="G48" s="29">
        <f t="shared" ref="G48:J48" si="18">IF(H26=0,"-",H26/$L26)</f>
        <v>9.1743119266055051E-3</v>
      </c>
      <c r="H48" s="29" t="str">
        <f t="shared" si="18"/>
        <v>-</v>
      </c>
      <c r="I48" s="29" t="str">
        <f t="shared" si="18"/>
        <v>-</v>
      </c>
      <c r="J48" s="29" t="str">
        <f t="shared" si="18"/>
        <v>-</v>
      </c>
    </row>
    <row r="49" spans="2:10" ht="20.100000000000001" customHeight="1" thickBot="1" x14ac:dyDescent="0.25">
      <c r="B49" s="6" t="s">
        <v>38</v>
      </c>
      <c r="C49" s="30">
        <f t="shared" si="2"/>
        <v>0.25</v>
      </c>
      <c r="D49" s="30">
        <f t="shared" si="2"/>
        <v>6.5217391304347824E-2</v>
      </c>
      <c r="E49" s="30">
        <f t="shared" si="2"/>
        <v>0.33695652173913043</v>
      </c>
      <c r="F49" s="30">
        <f t="shared" si="2"/>
        <v>0.31521739130434784</v>
      </c>
      <c r="G49" s="30" t="str">
        <f t="shared" ref="G49:J49" si="19">IF(H27=0,"-",H27/$L27)</f>
        <v>-</v>
      </c>
      <c r="H49" s="30">
        <f t="shared" si="19"/>
        <v>1.0869565217391304E-2</v>
      </c>
      <c r="I49" s="30">
        <f t="shared" si="19"/>
        <v>2.1739130434782608E-2</v>
      </c>
      <c r="J49" s="30" t="str">
        <f t="shared" si="19"/>
        <v>-</v>
      </c>
    </row>
    <row r="50" spans="2:10" ht="20.100000000000001" customHeight="1" thickBot="1" x14ac:dyDescent="0.25">
      <c r="B50" s="7" t="s">
        <v>39</v>
      </c>
      <c r="C50" s="28">
        <f t="shared" si="2"/>
        <v>0.17377016530571598</v>
      </c>
      <c r="D50" s="28">
        <f t="shared" si="2"/>
        <v>9.679346743676559E-2</v>
      </c>
      <c r="E50" s="28">
        <f t="shared" si="2"/>
        <v>0.32314280023899622</v>
      </c>
      <c r="F50" s="28">
        <f t="shared" si="2"/>
        <v>0.39762995419239194</v>
      </c>
      <c r="G50" s="28">
        <f t="shared" ref="G50:J50" si="20">IF(H28=0,"-",H28/$L28)</f>
        <v>3.8836885082652859E-3</v>
      </c>
      <c r="H50" s="28">
        <f t="shared" si="20"/>
        <v>2.0912168890659232E-3</v>
      </c>
      <c r="I50" s="28">
        <f t="shared" si="20"/>
        <v>1.4937263493328022E-3</v>
      </c>
      <c r="J50" s="28">
        <f t="shared" si="20"/>
        <v>1.1949810794662419E-3</v>
      </c>
    </row>
  </sheetData>
  <mergeCells count="3">
    <mergeCell ref="C9:F9"/>
    <mergeCell ref="H9:L9"/>
    <mergeCell ref="C31:J31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73" t="s">
        <v>40</v>
      </c>
      <c r="D9" s="73"/>
      <c r="E9" s="73"/>
      <c r="F9" s="73"/>
      <c r="G9" s="73"/>
      <c r="H9" s="74"/>
      <c r="I9" s="75" t="s">
        <v>41</v>
      </c>
      <c r="J9" s="73"/>
      <c r="K9" s="73"/>
      <c r="L9" s="73"/>
      <c r="M9" s="73"/>
      <c r="N9" s="74"/>
      <c r="O9" s="75" t="s">
        <v>42</v>
      </c>
      <c r="P9" s="73"/>
      <c r="Q9" s="73"/>
      <c r="R9" s="73"/>
      <c r="S9" s="73"/>
      <c r="T9" s="74"/>
      <c r="U9" s="75" t="s">
        <v>43</v>
      </c>
      <c r="V9" s="73"/>
      <c r="W9" s="73"/>
      <c r="X9" s="73"/>
      <c r="Y9" s="73"/>
      <c r="Z9" s="74"/>
      <c r="AA9" s="75" t="s">
        <v>44</v>
      </c>
      <c r="AB9" s="73"/>
      <c r="AC9" s="73"/>
      <c r="AD9" s="73"/>
      <c r="AE9" s="73"/>
      <c r="AF9" s="74"/>
      <c r="AG9" s="75" t="s">
        <v>45</v>
      </c>
      <c r="AH9" s="73"/>
      <c r="AI9" s="73"/>
      <c r="AJ9" s="73"/>
      <c r="AK9" s="73"/>
      <c r="AL9" s="74"/>
      <c r="AM9" s="75" t="s">
        <v>46</v>
      </c>
      <c r="AN9" s="73"/>
      <c r="AO9" s="73"/>
      <c r="AP9" s="73"/>
      <c r="AQ9" s="73"/>
      <c r="AR9" s="74"/>
      <c r="AS9" s="75" t="s">
        <v>47</v>
      </c>
      <c r="AT9" s="73"/>
      <c r="AU9" s="73"/>
      <c r="AV9" s="73"/>
      <c r="AW9" s="73"/>
      <c r="AX9" s="74"/>
    </row>
    <row r="10" spans="2:50" ht="63.75" customHeight="1" thickBot="1" x14ac:dyDescent="0.25">
      <c r="C10" s="69" t="s">
        <v>48</v>
      </c>
      <c r="D10" s="71" t="s">
        <v>249</v>
      </c>
      <c r="E10" s="72"/>
      <c r="F10" s="69" t="s">
        <v>49</v>
      </c>
      <c r="G10" s="69" t="s">
        <v>50</v>
      </c>
      <c r="H10" s="69" t="s">
        <v>51</v>
      </c>
      <c r="I10" s="69" t="s">
        <v>48</v>
      </c>
      <c r="J10" s="71" t="s">
        <v>249</v>
      </c>
      <c r="K10" s="72"/>
      <c r="L10" s="69" t="s">
        <v>49</v>
      </c>
      <c r="M10" s="69" t="s">
        <v>50</v>
      </c>
      <c r="N10" s="69" t="s">
        <v>51</v>
      </c>
      <c r="O10" s="69" t="s">
        <v>48</v>
      </c>
      <c r="P10" s="71" t="s">
        <v>249</v>
      </c>
      <c r="Q10" s="72"/>
      <c r="R10" s="69" t="s">
        <v>49</v>
      </c>
      <c r="S10" s="69" t="s">
        <v>50</v>
      </c>
      <c r="T10" s="69" t="s">
        <v>51</v>
      </c>
      <c r="U10" s="69" t="s">
        <v>48</v>
      </c>
      <c r="V10" s="71" t="s">
        <v>249</v>
      </c>
      <c r="W10" s="72"/>
      <c r="X10" s="69" t="s">
        <v>49</v>
      </c>
      <c r="Y10" s="69" t="s">
        <v>50</v>
      </c>
      <c r="Z10" s="69" t="s">
        <v>51</v>
      </c>
      <c r="AA10" s="69" t="s">
        <v>48</v>
      </c>
      <c r="AB10" s="71" t="s">
        <v>249</v>
      </c>
      <c r="AC10" s="72"/>
      <c r="AD10" s="69" t="s">
        <v>49</v>
      </c>
      <c r="AE10" s="69" t="s">
        <v>50</v>
      </c>
      <c r="AF10" s="69" t="s">
        <v>51</v>
      </c>
      <c r="AG10" s="69" t="s">
        <v>48</v>
      </c>
      <c r="AH10" s="71" t="s">
        <v>249</v>
      </c>
      <c r="AI10" s="72"/>
      <c r="AJ10" s="69" t="s">
        <v>49</v>
      </c>
      <c r="AK10" s="69" t="s">
        <v>50</v>
      </c>
      <c r="AL10" s="69" t="s">
        <v>51</v>
      </c>
      <c r="AM10" s="69" t="s">
        <v>48</v>
      </c>
      <c r="AN10" s="71" t="s">
        <v>249</v>
      </c>
      <c r="AO10" s="72"/>
      <c r="AP10" s="69" t="s">
        <v>49</v>
      </c>
      <c r="AQ10" s="69" t="s">
        <v>50</v>
      </c>
      <c r="AR10" s="69" t="s">
        <v>51</v>
      </c>
      <c r="AS10" s="69" t="s">
        <v>48</v>
      </c>
      <c r="AT10" s="71" t="s">
        <v>249</v>
      </c>
      <c r="AU10" s="72"/>
      <c r="AV10" s="69" t="s">
        <v>49</v>
      </c>
      <c r="AW10" s="69" t="s">
        <v>50</v>
      </c>
      <c r="AX10" s="69" t="s">
        <v>51</v>
      </c>
    </row>
    <row r="11" spans="2:50" ht="20.100000000000001" customHeight="1" thickBot="1" x14ac:dyDescent="0.25">
      <c r="C11" s="70"/>
      <c r="D11" s="64" t="s">
        <v>247</v>
      </c>
      <c r="E11" s="64" t="s">
        <v>248</v>
      </c>
      <c r="F11" s="70"/>
      <c r="G11" s="70"/>
      <c r="H11" s="70"/>
      <c r="I11" s="70"/>
      <c r="J11" s="64" t="s">
        <v>247</v>
      </c>
      <c r="K11" s="64" t="s">
        <v>248</v>
      </c>
      <c r="L11" s="70"/>
      <c r="M11" s="70"/>
      <c r="N11" s="70"/>
      <c r="O11" s="70"/>
      <c r="P11" s="64" t="s">
        <v>247</v>
      </c>
      <c r="Q11" s="64" t="s">
        <v>248</v>
      </c>
      <c r="R11" s="70"/>
      <c r="S11" s="70"/>
      <c r="T11" s="70"/>
      <c r="U11" s="70"/>
      <c r="V11" s="64" t="s">
        <v>247</v>
      </c>
      <c r="W11" s="64" t="s">
        <v>248</v>
      </c>
      <c r="X11" s="70"/>
      <c r="Y11" s="70"/>
      <c r="Z11" s="70"/>
      <c r="AA11" s="70"/>
      <c r="AB11" s="64" t="s">
        <v>247</v>
      </c>
      <c r="AC11" s="64" t="s">
        <v>248</v>
      </c>
      <c r="AD11" s="70"/>
      <c r="AE11" s="70"/>
      <c r="AF11" s="70"/>
      <c r="AG11" s="70"/>
      <c r="AH11" s="64" t="s">
        <v>247</v>
      </c>
      <c r="AI11" s="64" t="s">
        <v>248</v>
      </c>
      <c r="AJ11" s="70"/>
      <c r="AK11" s="70"/>
      <c r="AL11" s="70"/>
      <c r="AM11" s="70"/>
      <c r="AN11" s="64" t="s">
        <v>247</v>
      </c>
      <c r="AO11" s="64" t="s">
        <v>248</v>
      </c>
      <c r="AP11" s="70"/>
      <c r="AQ11" s="70"/>
      <c r="AR11" s="70"/>
      <c r="AS11" s="70"/>
      <c r="AT11" s="64" t="s">
        <v>247</v>
      </c>
      <c r="AU11" s="64" t="s">
        <v>248</v>
      </c>
      <c r="AV11" s="70"/>
      <c r="AW11" s="70"/>
      <c r="AX11" s="70"/>
    </row>
    <row r="12" spans="2:50" ht="20.100000000000001" customHeight="1" thickBot="1" x14ac:dyDescent="0.25">
      <c r="B12" s="3" t="s">
        <v>22</v>
      </c>
      <c r="C12" s="19">
        <v>10435</v>
      </c>
      <c r="D12" s="19">
        <v>1089</v>
      </c>
      <c r="E12" s="19">
        <v>708</v>
      </c>
      <c r="F12" s="19">
        <v>60</v>
      </c>
      <c r="G12" s="19">
        <v>11446</v>
      </c>
      <c r="H12" s="19">
        <v>9053</v>
      </c>
      <c r="I12" s="19">
        <v>3004</v>
      </c>
      <c r="J12" s="19">
        <v>356</v>
      </c>
      <c r="K12" s="19">
        <v>22</v>
      </c>
      <c r="L12" s="19">
        <v>2</v>
      </c>
      <c r="M12" s="19">
        <v>3371</v>
      </c>
      <c r="N12" s="19">
        <v>93</v>
      </c>
      <c r="O12" s="19">
        <v>10</v>
      </c>
      <c r="P12" s="19">
        <v>0</v>
      </c>
      <c r="Q12" s="19">
        <v>0</v>
      </c>
      <c r="R12" s="19">
        <v>1</v>
      </c>
      <c r="S12" s="19">
        <v>8</v>
      </c>
      <c r="T12" s="19">
        <v>54</v>
      </c>
      <c r="U12" s="19">
        <v>5529</v>
      </c>
      <c r="V12" s="19">
        <v>732</v>
      </c>
      <c r="W12" s="19">
        <v>684</v>
      </c>
      <c r="X12" s="19">
        <v>37</v>
      </c>
      <c r="Y12" s="19">
        <v>6154</v>
      </c>
      <c r="Z12" s="19">
        <v>5995</v>
      </c>
      <c r="AA12" s="19">
        <v>1467</v>
      </c>
      <c r="AB12" s="19">
        <v>0</v>
      </c>
      <c r="AC12" s="19">
        <v>0</v>
      </c>
      <c r="AD12" s="19">
        <v>13</v>
      </c>
      <c r="AE12" s="19">
        <v>1497</v>
      </c>
      <c r="AF12" s="19">
        <v>2517</v>
      </c>
      <c r="AG12" s="19">
        <v>423</v>
      </c>
      <c r="AH12" s="19">
        <v>1</v>
      </c>
      <c r="AI12" s="19">
        <v>2</v>
      </c>
      <c r="AJ12" s="19">
        <v>7</v>
      </c>
      <c r="AK12" s="19">
        <v>414</v>
      </c>
      <c r="AL12" s="19">
        <v>378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2</v>
      </c>
      <c r="AT12" s="19">
        <v>0</v>
      </c>
      <c r="AU12" s="19">
        <v>0</v>
      </c>
      <c r="AV12" s="19">
        <v>0</v>
      </c>
      <c r="AW12" s="19">
        <v>2</v>
      </c>
      <c r="AX12" s="19">
        <v>16</v>
      </c>
    </row>
    <row r="13" spans="2:50" ht="20.100000000000001" customHeight="1" thickBot="1" x14ac:dyDescent="0.25">
      <c r="B13" s="4" t="s">
        <v>23</v>
      </c>
      <c r="C13" s="20">
        <v>1509</v>
      </c>
      <c r="D13" s="20">
        <v>307</v>
      </c>
      <c r="E13" s="20">
        <v>149</v>
      </c>
      <c r="F13" s="20">
        <v>6</v>
      </c>
      <c r="G13" s="20">
        <v>1951</v>
      </c>
      <c r="H13" s="20">
        <v>698</v>
      </c>
      <c r="I13" s="20">
        <v>563</v>
      </c>
      <c r="J13" s="20">
        <v>0</v>
      </c>
      <c r="K13" s="20">
        <v>0</v>
      </c>
      <c r="L13" s="20">
        <v>0</v>
      </c>
      <c r="M13" s="20">
        <v>562</v>
      </c>
      <c r="N13" s="20">
        <v>12</v>
      </c>
      <c r="O13" s="20">
        <v>2</v>
      </c>
      <c r="P13" s="20">
        <v>0</v>
      </c>
      <c r="Q13" s="20">
        <v>0</v>
      </c>
      <c r="R13" s="20">
        <v>0</v>
      </c>
      <c r="S13" s="20">
        <v>5</v>
      </c>
      <c r="T13" s="20">
        <v>6</v>
      </c>
      <c r="U13" s="20">
        <v>689</v>
      </c>
      <c r="V13" s="20">
        <v>307</v>
      </c>
      <c r="W13" s="20">
        <v>149</v>
      </c>
      <c r="X13" s="20">
        <v>3</v>
      </c>
      <c r="Y13" s="20">
        <v>1126</v>
      </c>
      <c r="Z13" s="20">
        <v>482</v>
      </c>
      <c r="AA13" s="20">
        <v>202</v>
      </c>
      <c r="AB13" s="20">
        <v>0</v>
      </c>
      <c r="AC13" s="20">
        <v>0</v>
      </c>
      <c r="AD13" s="20">
        <v>2</v>
      </c>
      <c r="AE13" s="20">
        <v>207</v>
      </c>
      <c r="AF13" s="20">
        <v>182</v>
      </c>
      <c r="AG13" s="20">
        <v>52</v>
      </c>
      <c r="AH13" s="20">
        <v>0</v>
      </c>
      <c r="AI13" s="20">
        <v>0</v>
      </c>
      <c r="AJ13" s="20">
        <v>1</v>
      </c>
      <c r="AK13" s="20">
        <v>51</v>
      </c>
      <c r="AL13" s="20">
        <v>15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1</v>
      </c>
      <c r="AT13" s="20">
        <v>0</v>
      </c>
      <c r="AU13" s="20">
        <v>0</v>
      </c>
      <c r="AV13" s="20">
        <v>0</v>
      </c>
      <c r="AW13" s="20">
        <v>0</v>
      </c>
      <c r="AX13" s="20">
        <v>1</v>
      </c>
    </row>
    <row r="14" spans="2:50" ht="20.100000000000001" customHeight="1" thickBot="1" x14ac:dyDescent="0.25">
      <c r="B14" s="4" t="s">
        <v>24</v>
      </c>
      <c r="C14" s="20">
        <v>707</v>
      </c>
      <c r="D14" s="20">
        <v>132</v>
      </c>
      <c r="E14" s="20">
        <v>19</v>
      </c>
      <c r="F14" s="20">
        <v>3</v>
      </c>
      <c r="G14" s="20">
        <v>920</v>
      </c>
      <c r="H14" s="20">
        <v>637</v>
      </c>
      <c r="I14" s="20">
        <v>213</v>
      </c>
      <c r="J14" s="20">
        <v>41</v>
      </c>
      <c r="K14" s="20">
        <v>0</v>
      </c>
      <c r="L14" s="20">
        <v>0</v>
      </c>
      <c r="M14" s="20">
        <v>245</v>
      </c>
      <c r="N14" s="20">
        <v>3</v>
      </c>
      <c r="O14" s="20">
        <v>2</v>
      </c>
      <c r="P14" s="20">
        <v>0</v>
      </c>
      <c r="Q14" s="20">
        <v>0</v>
      </c>
      <c r="R14" s="20">
        <v>0</v>
      </c>
      <c r="S14" s="20">
        <v>2</v>
      </c>
      <c r="T14" s="20">
        <v>4</v>
      </c>
      <c r="U14" s="20">
        <v>316</v>
      </c>
      <c r="V14" s="20">
        <v>90</v>
      </c>
      <c r="W14" s="20">
        <v>18</v>
      </c>
      <c r="X14" s="20">
        <v>3</v>
      </c>
      <c r="Y14" s="20">
        <v>469</v>
      </c>
      <c r="Z14" s="20">
        <v>381</v>
      </c>
      <c r="AA14" s="20">
        <v>157</v>
      </c>
      <c r="AB14" s="20">
        <v>0</v>
      </c>
      <c r="AC14" s="20">
        <v>0</v>
      </c>
      <c r="AD14" s="20">
        <v>0</v>
      </c>
      <c r="AE14" s="20">
        <v>179</v>
      </c>
      <c r="AF14" s="20">
        <v>234</v>
      </c>
      <c r="AG14" s="20">
        <v>19</v>
      </c>
      <c r="AH14" s="20">
        <v>1</v>
      </c>
      <c r="AI14" s="20">
        <v>1</v>
      </c>
      <c r="AJ14" s="20">
        <v>0</v>
      </c>
      <c r="AK14" s="20">
        <v>24</v>
      </c>
      <c r="AL14" s="20">
        <v>15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1</v>
      </c>
      <c r="AX14" s="20">
        <v>0</v>
      </c>
    </row>
    <row r="15" spans="2:50" ht="20.100000000000001" customHeight="1" thickBot="1" x14ac:dyDescent="0.25">
      <c r="B15" s="4" t="s">
        <v>25</v>
      </c>
      <c r="C15" s="20">
        <v>1669</v>
      </c>
      <c r="D15" s="20">
        <v>805</v>
      </c>
      <c r="E15" s="20">
        <v>38</v>
      </c>
      <c r="F15" s="20">
        <v>2</v>
      </c>
      <c r="G15" s="20">
        <v>2420</v>
      </c>
      <c r="H15" s="20">
        <v>2251</v>
      </c>
      <c r="I15" s="20">
        <v>707</v>
      </c>
      <c r="J15" s="20">
        <v>77</v>
      </c>
      <c r="K15" s="20">
        <v>0</v>
      </c>
      <c r="L15" s="20">
        <v>1</v>
      </c>
      <c r="M15" s="20">
        <v>794</v>
      </c>
      <c r="N15" s="20">
        <v>2</v>
      </c>
      <c r="O15" s="20">
        <v>6</v>
      </c>
      <c r="P15" s="20">
        <v>0</v>
      </c>
      <c r="Q15" s="20">
        <v>0</v>
      </c>
      <c r="R15" s="20">
        <v>0</v>
      </c>
      <c r="S15" s="20">
        <v>3</v>
      </c>
      <c r="T15" s="20">
        <v>10</v>
      </c>
      <c r="U15" s="20">
        <v>586</v>
      </c>
      <c r="V15" s="20">
        <v>727</v>
      </c>
      <c r="W15" s="20">
        <v>38</v>
      </c>
      <c r="X15" s="20">
        <v>0</v>
      </c>
      <c r="Y15" s="20">
        <v>1295</v>
      </c>
      <c r="Z15" s="20">
        <v>1709</v>
      </c>
      <c r="AA15" s="20">
        <v>297</v>
      </c>
      <c r="AB15" s="20">
        <v>0</v>
      </c>
      <c r="AC15" s="20">
        <v>0</v>
      </c>
      <c r="AD15" s="20">
        <v>1</v>
      </c>
      <c r="AE15" s="20">
        <v>253</v>
      </c>
      <c r="AF15" s="20">
        <v>474</v>
      </c>
      <c r="AG15" s="20">
        <v>73</v>
      </c>
      <c r="AH15" s="20">
        <v>1</v>
      </c>
      <c r="AI15" s="20">
        <v>0</v>
      </c>
      <c r="AJ15" s="20">
        <v>0</v>
      </c>
      <c r="AK15" s="20">
        <v>75</v>
      </c>
      <c r="AL15" s="20">
        <v>54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2</v>
      </c>
    </row>
    <row r="16" spans="2:50" ht="20.100000000000001" customHeight="1" thickBot="1" x14ac:dyDescent="0.25">
      <c r="B16" s="4" t="s">
        <v>26</v>
      </c>
      <c r="C16" s="20">
        <v>2356</v>
      </c>
      <c r="D16" s="20">
        <v>417</v>
      </c>
      <c r="E16" s="20">
        <v>158</v>
      </c>
      <c r="F16" s="20">
        <v>11</v>
      </c>
      <c r="G16" s="20">
        <v>2819</v>
      </c>
      <c r="H16" s="20">
        <v>1631</v>
      </c>
      <c r="I16" s="20">
        <v>1174</v>
      </c>
      <c r="J16" s="20">
        <v>186</v>
      </c>
      <c r="K16" s="20">
        <v>15</v>
      </c>
      <c r="L16" s="20">
        <v>3</v>
      </c>
      <c r="M16" s="20">
        <v>1383</v>
      </c>
      <c r="N16" s="20">
        <v>9</v>
      </c>
      <c r="O16" s="20">
        <v>1</v>
      </c>
      <c r="P16" s="20">
        <v>0</v>
      </c>
      <c r="Q16" s="20">
        <v>0</v>
      </c>
      <c r="R16" s="20">
        <v>0</v>
      </c>
      <c r="S16" s="20">
        <v>3</v>
      </c>
      <c r="T16" s="20">
        <v>3</v>
      </c>
      <c r="U16" s="20">
        <v>803</v>
      </c>
      <c r="V16" s="20">
        <v>222</v>
      </c>
      <c r="W16" s="20">
        <v>142</v>
      </c>
      <c r="X16" s="20">
        <v>6</v>
      </c>
      <c r="Y16" s="20">
        <v>1062</v>
      </c>
      <c r="Z16" s="20">
        <v>1142</v>
      </c>
      <c r="AA16" s="20">
        <v>189</v>
      </c>
      <c r="AB16" s="20">
        <v>0</v>
      </c>
      <c r="AC16" s="20">
        <v>0</v>
      </c>
      <c r="AD16" s="20">
        <v>1</v>
      </c>
      <c r="AE16" s="20">
        <v>157</v>
      </c>
      <c r="AF16" s="20">
        <v>407</v>
      </c>
      <c r="AG16" s="20">
        <v>189</v>
      </c>
      <c r="AH16" s="20">
        <v>9</v>
      </c>
      <c r="AI16" s="20">
        <v>1</v>
      </c>
      <c r="AJ16" s="20">
        <v>1</v>
      </c>
      <c r="AK16" s="20">
        <v>213</v>
      </c>
      <c r="AL16" s="20">
        <v>67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1</v>
      </c>
      <c r="AX16" s="20">
        <v>3</v>
      </c>
    </row>
    <row r="17" spans="2:50" ht="20.100000000000001" customHeight="1" thickBot="1" x14ac:dyDescent="0.25">
      <c r="B17" s="4" t="s">
        <v>27</v>
      </c>
      <c r="C17" s="20">
        <v>536</v>
      </c>
      <c r="D17" s="20">
        <v>62</v>
      </c>
      <c r="E17" s="20">
        <v>3</v>
      </c>
      <c r="F17" s="20">
        <v>5</v>
      </c>
      <c r="G17" s="20">
        <v>595</v>
      </c>
      <c r="H17" s="20">
        <v>322</v>
      </c>
      <c r="I17" s="20">
        <v>147</v>
      </c>
      <c r="J17" s="20">
        <v>42</v>
      </c>
      <c r="K17" s="20">
        <v>0</v>
      </c>
      <c r="L17" s="20">
        <v>0</v>
      </c>
      <c r="M17" s="20">
        <v>191</v>
      </c>
      <c r="N17" s="20">
        <v>2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1</v>
      </c>
      <c r="U17" s="20">
        <v>308</v>
      </c>
      <c r="V17" s="20">
        <v>20</v>
      </c>
      <c r="W17" s="20">
        <v>3</v>
      </c>
      <c r="X17" s="20">
        <v>5</v>
      </c>
      <c r="Y17" s="20">
        <v>323</v>
      </c>
      <c r="Z17" s="20">
        <v>234</v>
      </c>
      <c r="AA17" s="20">
        <v>66</v>
      </c>
      <c r="AB17" s="20">
        <v>0</v>
      </c>
      <c r="AC17" s="20">
        <v>0</v>
      </c>
      <c r="AD17" s="20">
        <v>0</v>
      </c>
      <c r="AE17" s="20">
        <v>66</v>
      </c>
      <c r="AF17" s="20">
        <v>65</v>
      </c>
      <c r="AG17" s="20">
        <v>15</v>
      </c>
      <c r="AH17" s="20">
        <v>0</v>
      </c>
      <c r="AI17" s="20">
        <v>0</v>
      </c>
      <c r="AJ17" s="20">
        <v>0</v>
      </c>
      <c r="AK17" s="20">
        <v>15</v>
      </c>
      <c r="AL17" s="20">
        <v>20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</row>
    <row r="18" spans="2:50" ht="20.100000000000001" customHeight="1" thickBot="1" x14ac:dyDescent="0.25">
      <c r="B18" s="4" t="s">
        <v>28</v>
      </c>
      <c r="C18" s="20">
        <v>1797</v>
      </c>
      <c r="D18" s="20">
        <v>67</v>
      </c>
      <c r="E18" s="20">
        <v>18</v>
      </c>
      <c r="F18" s="20">
        <v>3</v>
      </c>
      <c r="G18" s="20">
        <v>1618</v>
      </c>
      <c r="H18" s="20">
        <v>1860</v>
      </c>
      <c r="I18" s="20">
        <v>463</v>
      </c>
      <c r="J18" s="20">
        <v>35</v>
      </c>
      <c r="K18" s="20">
        <v>0</v>
      </c>
      <c r="L18" s="20">
        <v>1</v>
      </c>
      <c r="M18" s="20">
        <v>484</v>
      </c>
      <c r="N18" s="20">
        <v>29</v>
      </c>
      <c r="O18" s="20">
        <v>1</v>
      </c>
      <c r="P18" s="20">
        <v>0</v>
      </c>
      <c r="Q18" s="20">
        <v>0</v>
      </c>
      <c r="R18" s="20">
        <v>0</v>
      </c>
      <c r="S18" s="20">
        <v>4</v>
      </c>
      <c r="T18" s="20">
        <v>4</v>
      </c>
      <c r="U18" s="20">
        <v>992</v>
      </c>
      <c r="V18" s="20">
        <v>32</v>
      </c>
      <c r="W18" s="20">
        <v>18</v>
      </c>
      <c r="X18" s="20">
        <v>2</v>
      </c>
      <c r="Y18" s="20">
        <v>821</v>
      </c>
      <c r="Z18" s="20">
        <v>1311</v>
      </c>
      <c r="AA18" s="20">
        <v>287</v>
      </c>
      <c r="AB18" s="20">
        <v>0</v>
      </c>
      <c r="AC18" s="20">
        <v>0</v>
      </c>
      <c r="AD18" s="20">
        <v>0</v>
      </c>
      <c r="AE18" s="20">
        <v>269</v>
      </c>
      <c r="AF18" s="20">
        <v>468</v>
      </c>
      <c r="AG18" s="20">
        <v>51</v>
      </c>
      <c r="AH18" s="20">
        <v>0</v>
      </c>
      <c r="AI18" s="20">
        <v>0</v>
      </c>
      <c r="AJ18" s="20">
        <v>0</v>
      </c>
      <c r="AK18" s="20">
        <v>40</v>
      </c>
      <c r="AL18" s="20">
        <v>44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3</v>
      </c>
      <c r="AT18" s="20">
        <v>0</v>
      </c>
      <c r="AU18" s="20">
        <v>0</v>
      </c>
      <c r="AV18" s="20">
        <v>0</v>
      </c>
      <c r="AW18" s="20">
        <v>0</v>
      </c>
      <c r="AX18" s="20">
        <v>4</v>
      </c>
    </row>
    <row r="19" spans="2:50" ht="20.100000000000001" customHeight="1" thickBot="1" x14ac:dyDescent="0.25">
      <c r="B19" s="4" t="s">
        <v>29</v>
      </c>
      <c r="C19" s="20">
        <v>1993</v>
      </c>
      <c r="D19" s="20">
        <v>175</v>
      </c>
      <c r="E19" s="20">
        <v>54</v>
      </c>
      <c r="F19" s="20">
        <v>5</v>
      </c>
      <c r="G19" s="20">
        <v>2081</v>
      </c>
      <c r="H19" s="20">
        <v>2929</v>
      </c>
      <c r="I19" s="20">
        <v>734</v>
      </c>
      <c r="J19" s="20">
        <v>70</v>
      </c>
      <c r="K19" s="20">
        <v>2</v>
      </c>
      <c r="L19" s="20">
        <v>0</v>
      </c>
      <c r="M19" s="20">
        <v>806</v>
      </c>
      <c r="N19" s="20">
        <v>9</v>
      </c>
      <c r="O19" s="20">
        <v>1</v>
      </c>
      <c r="P19" s="20">
        <v>0</v>
      </c>
      <c r="Q19" s="20">
        <v>0</v>
      </c>
      <c r="R19" s="20">
        <v>0</v>
      </c>
      <c r="S19" s="20">
        <v>0</v>
      </c>
      <c r="T19" s="20">
        <v>7</v>
      </c>
      <c r="U19" s="20">
        <v>880</v>
      </c>
      <c r="V19" s="20">
        <v>105</v>
      </c>
      <c r="W19" s="20">
        <v>51</v>
      </c>
      <c r="X19" s="20">
        <v>4</v>
      </c>
      <c r="Y19" s="20">
        <v>925</v>
      </c>
      <c r="Z19" s="20">
        <v>1907</v>
      </c>
      <c r="AA19" s="20">
        <v>328</v>
      </c>
      <c r="AB19" s="20">
        <v>0</v>
      </c>
      <c r="AC19" s="20">
        <v>0</v>
      </c>
      <c r="AD19" s="20">
        <v>1</v>
      </c>
      <c r="AE19" s="20">
        <v>302</v>
      </c>
      <c r="AF19" s="20">
        <v>947</v>
      </c>
      <c r="AG19" s="20">
        <v>50</v>
      </c>
      <c r="AH19" s="20">
        <v>0</v>
      </c>
      <c r="AI19" s="20">
        <v>1</v>
      </c>
      <c r="AJ19" s="20">
        <v>0</v>
      </c>
      <c r="AK19" s="20">
        <v>48</v>
      </c>
      <c r="AL19" s="20">
        <v>57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2</v>
      </c>
    </row>
    <row r="20" spans="2:50" ht="20.100000000000001" customHeight="1" thickBot="1" x14ac:dyDescent="0.25">
      <c r="B20" s="4" t="s">
        <v>30</v>
      </c>
      <c r="C20" s="20">
        <v>7533</v>
      </c>
      <c r="D20" s="20">
        <v>583</v>
      </c>
      <c r="E20" s="20">
        <v>382</v>
      </c>
      <c r="F20" s="20">
        <v>39</v>
      </c>
      <c r="G20" s="20">
        <v>7926</v>
      </c>
      <c r="H20" s="20">
        <v>7950</v>
      </c>
      <c r="I20" s="20">
        <v>2687</v>
      </c>
      <c r="J20" s="20">
        <v>309</v>
      </c>
      <c r="K20" s="20">
        <v>18</v>
      </c>
      <c r="L20" s="20">
        <v>6</v>
      </c>
      <c r="M20" s="20">
        <v>3011</v>
      </c>
      <c r="N20" s="20">
        <v>51</v>
      </c>
      <c r="O20" s="20">
        <v>32</v>
      </c>
      <c r="P20" s="20">
        <v>0</v>
      </c>
      <c r="Q20" s="20">
        <v>0</v>
      </c>
      <c r="R20" s="20">
        <v>3</v>
      </c>
      <c r="S20" s="20">
        <v>18</v>
      </c>
      <c r="T20" s="20">
        <v>90</v>
      </c>
      <c r="U20" s="20">
        <v>3101</v>
      </c>
      <c r="V20" s="20">
        <v>274</v>
      </c>
      <c r="W20" s="20">
        <v>363</v>
      </c>
      <c r="X20" s="20">
        <v>25</v>
      </c>
      <c r="Y20" s="20">
        <v>3101</v>
      </c>
      <c r="Z20" s="20">
        <v>5251</v>
      </c>
      <c r="AA20" s="20">
        <v>1563</v>
      </c>
      <c r="AB20" s="20">
        <v>0</v>
      </c>
      <c r="AC20" s="20">
        <v>0</v>
      </c>
      <c r="AD20" s="20">
        <v>1</v>
      </c>
      <c r="AE20" s="20">
        <v>1662</v>
      </c>
      <c r="AF20" s="20">
        <v>2343</v>
      </c>
      <c r="AG20" s="20">
        <v>147</v>
      </c>
      <c r="AH20" s="20">
        <v>0</v>
      </c>
      <c r="AI20" s="20">
        <v>1</v>
      </c>
      <c r="AJ20" s="20">
        <v>4</v>
      </c>
      <c r="AK20" s="20">
        <v>128</v>
      </c>
      <c r="AL20" s="20">
        <v>164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3</v>
      </c>
      <c r="AT20" s="20">
        <v>0</v>
      </c>
      <c r="AU20" s="20">
        <v>0</v>
      </c>
      <c r="AV20" s="20">
        <v>0</v>
      </c>
      <c r="AW20" s="20">
        <v>6</v>
      </c>
      <c r="AX20" s="20">
        <v>51</v>
      </c>
    </row>
    <row r="21" spans="2:50" ht="20.100000000000001" customHeight="1" thickBot="1" x14ac:dyDescent="0.25">
      <c r="B21" s="4" t="s">
        <v>31</v>
      </c>
      <c r="C21" s="20">
        <v>7739</v>
      </c>
      <c r="D21" s="20">
        <v>292</v>
      </c>
      <c r="E21" s="20">
        <v>264</v>
      </c>
      <c r="F21" s="20">
        <v>44</v>
      </c>
      <c r="G21" s="20">
        <v>7634</v>
      </c>
      <c r="H21" s="20">
        <v>5888</v>
      </c>
      <c r="I21" s="20">
        <v>1869</v>
      </c>
      <c r="J21" s="20">
        <v>121</v>
      </c>
      <c r="K21" s="20">
        <v>4</v>
      </c>
      <c r="L21" s="20">
        <v>0</v>
      </c>
      <c r="M21" s="20">
        <v>1984</v>
      </c>
      <c r="N21" s="20">
        <v>37</v>
      </c>
      <c r="O21" s="20">
        <v>17</v>
      </c>
      <c r="P21" s="20">
        <v>0</v>
      </c>
      <c r="Q21" s="20">
        <v>0</v>
      </c>
      <c r="R21" s="20">
        <v>1</v>
      </c>
      <c r="S21" s="20">
        <v>13</v>
      </c>
      <c r="T21" s="20">
        <v>33</v>
      </c>
      <c r="U21" s="20">
        <v>4533</v>
      </c>
      <c r="V21" s="20">
        <v>165</v>
      </c>
      <c r="W21" s="20">
        <v>260</v>
      </c>
      <c r="X21" s="20">
        <v>39</v>
      </c>
      <c r="Y21" s="20">
        <v>4373</v>
      </c>
      <c r="Z21" s="20">
        <v>3772</v>
      </c>
      <c r="AA21" s="20">
        <v>1041</v>
      </c>
      <c r="AB21" s="20">
        <v>0</v>
      </c>
      <c r="AC21" s="20">
        <v>0</v>
      </c>
      <c r="AD21" s="20">
        <v>4</v>
      </c>
      <c r="AE21" s="20">
        <v>1024</v>
      </c>
      <c r="AF21" s="20">
        <v>1774</v>
      </c>
      <c r="AG21" s="20">
        <v>271</v>
      </c>
      <c r="AH21" s="20">
        <v>6</v>
      </c>
      <c r="AI21" s="20">
        <v>0</v>
      </c>
      <c r="AJ21" s="20">
        <v>0</v>
      </c>
      <c r="AK21" s="20">
        <v>237</v>
      </c>
      <c r="AL21" s="20">
        <v>247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8</v>
      </c>
      <c r="AT21" s="20">
        <v>0</v>
      </c>
      <c r="AU21" s="20">
        <v>0</v>
      </c>
      <c r="AV21" s="20">
        <v>0</v>
      </c>
      <c r="AW21" s="20">
        <v>3</v>
      </c>
      <c r="AX21" s="20">
        <v>25</v>
      </c>
    </row>
    <row r="22" spans="2:50" ht="20.100000000000001" customHeight="1" thickBot="1" x14ac:dyDescent="0.25">
      <c r="B22" s="4" t="s">
        <v>32</v>
      </c>
      <c r="C22" s="20">
        <v>743</v>
      </c>
      <c r="D22" s="20">
        <v>126</v>
      </c>
      <c r="E22" s="20">
        <v>15</v>
      </c>
      <c r="F22" s="20">
        <v>1</v>
      </c>
      <c r="G22" s="20">
        <v>774</v>
      </c>
      <c r="H22" s="20">
        <v>965</v>
      </c>
      <c r="I22" s="20">
        <v>185</v>
      </c>
      <c r="J22" s="20">
        <v>26</v>
      </c>
      <c r="K22" s="20">
        <v>0</v>
      </c>
      <c r="L22" s="20">
        <v>1</v>
      </c>
      <c r="M22" s="20">
        <v>204</v>
      </c>
      <c r="N22" s="20">
        <v>10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3</v>
      </c>
      <c r="U22" s="20">
        <v>438</v>
      </c>
      <c r="V22" s="20">
        <v>98</v>
      </c>
      <c r="W22" s="20">
        <v>15</v>
      </c>
      <c r="X22" s="20">
        <v>0</v>
      </c>
      <c r="Y22" s="20">
        <v>443</v>
      </c>
      <c r="Z22" s="20">
        <v>543</v>
      </c>
      <c r="AA22" s="20">
        <v>102</v>
      </c>
      <c r="AB22" s="20">
        <v>0</v>
      </c>
      <c r="AC22" s="20">
        <v>0</v>
      </c>
      <c r="AD22" s="20">
        <v>0</v>
      </c>
      <c r="AE22" s="20">
        <v>108</v>
      </c>
      <c r="AF22" s="20">
        <v>387</v>
      </c>
      <c r="AG22" s="20">
        <v>18</v>
      </c>
      <c r="AH22" s="20">
        <v>2</v>
      </c>
      <c r="AI22" s="20">
        <v>0</v>
      </c>
      <c r="AJ22" s="20">
        <v>0</v>
      </c>
      <c r="AK22" s="20">
        <v>19</v>
      </c>
      <c r="AL22" s="20">
        <v>22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</row>
    <row r="23" spans="2:50" ht="20.100000000000001" customHeight="1" thickBot="1" x14ac:dyDescent="0.25">
      <c r="B23" s="4" t="s">
        <v>33</v>
      </c>
      <c r="C23" s="20">
        <v>1961</v>
      </c>
      <c r="D23" s="20">
        <v>234</v>
      </c>
      <c r="E23" s="20">
        <v>25</v>
      </c>
      <c r="F23" s="20">
        <v>7</v>
      </c>
      <c r="G23" s="20">
        <v>2095</v>
      </c>
      <c r="H23" s="20">
        <v>2710</v>
      </c>
      <c r="I23" s="20">
        <v>592</v>
      </c>
      <c r="J23" s="20">
        <v>59</v>
      </c>
      <c r="K23" s="20">
        <v>2</v>
      </c>
      <c r="L23" s="20">
        <v>0</v>
      </c>
      <c r="M23" s="20">
        <v>657</v>
      </c>
      <c r="N23" s="20">
        <v>14</v>
      </c>
      <c r="O23" s="20">
        <v>2</v>
      </c>
      <c r="P23" s="20">
        <v>0</v>
      </c>
      <c r="Q23" s="20">
        <v>0</v>
      </c>
      <c r="R23" s="20">
        <v>0</v>
      </c>
      <c r="S23" s="20">
        <v>5</v>
      </c>
      <c r="T23" s="20">
        <v>14</v>
      </c>
      <c r="U23" s="20">
        <v>936</v>
      </c>
      <c r="V23" s="20">
        <v>174</v>
      </c>
      <c r="W23" s="20">
        <v>23</v>
      </c>
      <c r="X23" s="20">
        <v>4</v>
      </c>
      <c r="Y23" s="20">
        <v>1023</v>
      </c>
      <c r="Z23" s="20">
        <v>1824</v>
      </c>
      <c r="AA23" s="20">
        <v>356</v>
      </c>
      <c r="AB23" s="20">
        <v>0</v>
      </c>
      <c r="AC23" s="20">
        <v>0</v>
      </c>
      <c r="AD23" s="20">
        <v>3</v>
      </c>
      <c r="AE23" s="20">
        <v>344</v>
      </c>
      <c r="AF23" s="20">
        <v>772</v>
      </c>
      <c r="AG23" s="20">
        <v>74</v>
      </c>
      <c r="AH23" s="20">
        <v>1</v>
      </c>
      <c r="AI23" s="20">
        <v>0</v>
      </c>
      <c r="AJ23" s="20">
        <v>0</v>
      </c>
      <c r="AK23" s="20">
        <v>66</v>
      </c>
      <c r="AL23" s="20">
        <v>80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1</v>
      </c>
      <c r="AT23" s="20">
        <v>0</v>
      </c>
      <c r="AU23" s="20">
        <v>0</v>
      </c>
      <c r="AV23" s="20">
        <v>0</v>
      </c>
      <c r="AW23" s="20">
        <v>0</v>
      </c>
      <c r="AX23" s="20">
        <v>6</v>
      </c>
    </row>
    <row r="24" spans="2:50" ht="20.100000000000001" customHeight="1" thickBot="1" x14ac:dyDescent="0.25">
      <c r="B24" s="4" t="s">
        <v>34</v>
      </c>
      <c r="C24" s="20">
        <v>8054</v>
      </c>
      <c r="D24" s="20">
        <v>781</v>
      </c>
      <c r="E24" s="20">
        <v>332</v>
      </c>
      <c r="F24" s="20">
        <v>85</v>
      </c>
      <c r="G24" s="20">
        <v>8845</v>
      </c>
      <c r="H24" s="20">
        <v>5153</v>
      </c>
      <c r="I24" s="20">
        <v>1904</v>
      </c>
      <c r="J24" s="20">
        <v>239</v>
      </c>
      <c r="K24" s="20">
        <v>10</v>
      </c>
      <c r="L24" s="20">
        <v>6</v>
      </c>
      <c r="M24" s="20">
        <v>2159</v>
      </c>
      <c r="N24" s="20">
        <v>15</v>
      </c>
      <c r="O24" s="20">
        <v>15</v>
      </c>
      <c r="P24" s="20">
        <v>0</v>
      </c>
      <c r="Q24" s="20">
        <v>0</v>
      </c>
      <c r="R24" s="20">
        <v>1</v>
      </c>
      <c r="S24" s="20">
        <v>20</v>
      </c>
      <c r="T24" s="20">
        <v>40</v>
      </c>
      <c r="U24" s="20">
        <v>4818</v>
      </c>
      <c r="V24" s="20">
        <v>528</v>
      </c>
      <c r="W24" s="20">
        <v>320</v>
      </c>
      <c r="X24" s="20">
        <v>56</v>
      </c>
      <c r="Y24" s="20">
        <v>5190</v>
      </c>
      <c r="Z24" s="20">
        <v>3379</v>
      </c>
      <c r="AA24" s="20">
        <v>1181</v>
      </c>
      <c r="AB24" s="20">
        <v>0</v>
      </c>
      <c r="AC24" s="20">
        <v>0</v>
      </c>
      <c r="AD24" s="20">
        <v>20</v>
      </c>
      <c r="AE24" s="20">
        <v>1329</v>
      </c>
      <c r="AF24" s="20">
        <v>1575</v>
      </c>
      <c r="AG24" s="20">
        <v>136</v>
      </c>
      <c r="AH24" s="20">
        <v>14</v>
      </c>
      <c r="AI24" s="20">
        <v>2</v>
      </c>
      <c r="AJ24" s="20">
        <v>2</v>
      </c>
      <c r="AK24" s="20">
        <v>143</v>
      </c>
      <c r="AL24" s="20">
        <v>142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4</v>
      </c>
      <c r="AX24" s="20">
        <v>2</v>
      </c>
    </row>
    <row r="25" spans="2:50" ht="20.100000000000001" customHeight="1" thickBot="1" x14ac:dyDescent="0.25">
      <c r="B25" s="4" t="s">
        <v>35</v>
      </c>
      <c r="C25" s="20">
        <v>1983</v>
      </c>
      <c r="D25" s="20">
        <v>305</v>
      </c>
      <c r="E25" s="20">
        <v>103</v>
      </c>
      <c r="F25" s="20">
        <v>12</v>
      </c>
      <c r="G25" s="20">
        <v>2147</v>
      </c>
      <c r="H25" s="20">
        <v>1752</v>
      </c>
      <c r="I25" s="20">
        <v>724</v>
      </c>
      <c r="J25" s="20">
        <v>163</v>
      </c>
      <c r="K25" s="20">
        <v>2</v>
      </c>
      <c r="L25" s="20">
        <v>2</v>
      </c>
      <c r="M25" s="20">
        <v>886</v>
      </c>
      <c r="N25" s="20">
        <v>13</v>
      </c>
      <c r="O25" s="20">
        <v>2</v>
      </c>
      <c r="P25" s="20">
        <v>0</v>
      </c>
      <c r="Q25" s="20">
        <v>0</v>
      </c>
      <c r="R25" s="20">
        <v>0</v>
      </c>
      <c r="S25" s="20">
        <v>2</v>
      </c>
      <c r="T25" s="20">
        <v>11</v>
      </c>
      <c r="U25" s="20">
        <v>943</v>
      </c>
      <c r="V25" s="20">
        <v>141</v>
      </c>
      <c r="W25" s="20">
        <v>101</v>
      </c>
      <c r="X25" s="20">
        <v>10</v>
      </c>
      <c r="Y25" s="20">
        <v>945</v>
      </c>
      <c r="Z25" s="20">
        <v>1262</v>
      </c>
      <c r="AA25" s="20">
        <v>242</v>
      </c>
      <c r="AB25" s="20">
        <v>0</v>
      </c>
      <c r="AC25" s="20">
        <v>0</v>
      </c>
      <c r="AD25" s="20">
        <v>0</v>
      </c>
      <c r="AE25" s="20">
        <v>232</v>
      </c>
      <c r="AF25" s="20">
        <v>407</v>
      </c>
      <c r="AG25" s="20">
        <v>72</v>
      </c>
      <c r="AH25" s="20">
        <v>1</v>
      </c>
      <c r="AI25" s="20">
        <v>0</v>
      </c>
      <c r="AJ25" s="20">
        <v>0</v>
      </c>
      <c r="AK25" s="20">
        <v>81</v>
      </c>
      <c r="AL25" s="20">
        <v>57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1</v>
      </c>
      <c r="AX25" s="20">
        <v>2</v>
      </c>
    </row>
    <row r="26" spans="2:50" ht="20.100000000000001" customHeight="1" thickBot="1" x14ac:dyDescent="0.25">
      <c r="B26" s="4" t="s">
        <v>36</v>
      </c>
      <c r="C26" s="20">
        <v>336</v>
      </c>
      <c r="D26" s="20">
        <v>83</v>
      </c>
      <c r="E26" s="20">
        <v>7</v>
      </c>
      <c r="F26" s="20">
        <v>3</v>
      </c>
      <c r="G26" s="20">
        <v>440</v>
      </c>
      <c r="H26" s="20">
        <v>632</v>
      </c>
      <c r="I26" s="20">
        <v>74</v>
      </c>
      <c r="J26" s="20">
        <v>12</v>
      </c>
      <c r="K26" s="20">
        <v>0</v>
      </c>
      <c r="L26" s="20">
        <v>0</v>
      </c>
      <c r="M26" s="20">
        <v>86</v>
      </c>
      <c r="N26" s="20">
        <v>2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8</v>
      </c>
      <c r="U26" s="20">
        <v>201</v>
      </c>
      <c r="V26" s="20">
        <v>70</v>
      </c>
      <c r="W26" s="20">
        <v>7</v>
      </c>
      <c r="X26" s="20">
        <v>0</v>
      </c>
      <c r="Y26" s="20">
        <v>285</v>
      </c>
      <c r="Z26" s="20">
        <v>499</v>
      </c>
      <c r="AA26" s="20">
        <v>49</v>
      </c>
      <c r="AB26" s="20">
        <v>0</v>
      </c>
      <c r="AC26" s="20">
        <v>0</v>
      </c>
      <c r="AD26" s="20">
        <v>2</v>
      </c>
      <c r="AE26" s="20">
        <v>50</v>
      </c>
      <c r="AF26" s="20">
        <v>108</v>
      </c>
      <c r="AG26" s="20">
        <v>12</v>
      </c>
      <c r="AH26" s="20">
        <v>1</v>
      </c>
      <c r="AI26" s="20">
        <v>0</v>
      </c>
      <c r="AJ26" s="20">
        <v>1</v>
      </c>
      <c r="AK26" s="20">
        <v>19</v>
      </c>
      <c r="AL26" s="20">
        <v>15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</row>
    <row r="27" spans="2:50" ht="20.100000000000001" customHeight="1" thickBot="1" x14ac:dyDescent="0.25">
      <c r="B27" s="5" t="s">
        <v>37</v>
      </c>
      <c r="C27" s="20">
        <v>1591</v>
      </c>
      <c r="D27" s="20">
        <v>197</v>
      </c>
      <c r="E27" s="20">
        <v>38</v>
      </c>
      <c r="F27" s="20">
        <v>30</v>
      </c>
      <c r="G27" s="20">
        <v>1740</v>
      </c>
      <c r="H27" s="20">
        <v>2456</v>
      </c>
      <c r="I27" s="20">
        <v>482</v>
      </c>
      <c r="J27" s="20">
        <v>83</v>
      </c>
      <c r="K27" s="20">
        <v>1</v>
      </c>
      <c r="L27" s="20">
        <v>2</v>
      </c>
      <c r="M27" s="20">
        <v>566</v>
      </c>
      <c r="N27" s="20">
        <v>13</v>
      </c>
      <c r="O27" s="20">
        <v>7</v>
      </c>
      <c r="P27" s="20">
        <v>0</v>
      </c>
      <c r="Q27" s="20">
        <v>0</v>
      </c>
      <c r="R27" s="20">
        <v>1</v>
      </c>
      <c r="S27" s="20">
        <v>7</v>
      </c>
      <c r="T27" s="20">
        <v>22</v>
      </c>
      <c r="U27" s="20">
        <v>786</v>
      </c>
      <c r="V27" s="20">
        <v>114</v>
      </c>
      <c r="W27" s="20">
        <v>36</v>
      </c>
      <c r="X27" s="20">
        <v>13</v>
      </c>
      <c r="Y27" s="20">
        <v>807</v>
      </c>
      <c r="Z27" s="20">
        <v>1851</v>
      </c>
      <c r="AA27" s="20">
        <v>285</v>
      </c>
      <c r="AB27" s="20">
        <v>0</v>
      </c>
      <c r="AC27" s="20">
        <v>0</v>
      </c>
      <c r="AD27" s="20">
        <v>11</v>
      </c>
      <c r="AE27" s="20">
        <v>326</v>
      </c>
      <c r="AF27" s="20">
        <v>542</v>
      </c>
      <c r="AG27" s="20">
        <v>31</v>
      </c>
      <c r="AH27" s="20">
        <v>0</v>
      </c>
      <c r="AI27" s="20">
        <v>1</v>
      </c>
      <c r="AJ27" s="20">
        <v>3</v>
      </c>
      <c r="AK27" s="20">
        <v>34</v>
      </c>
      <c r="AL27" s="20">
        <v>26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2</v>
      </c>
    </row>
    <row r="28" spans="2:50" ht="20.100000000000001" customHeight="1" thickBot="1" x14ac:dyDescent="0.25">
      <c r="B28" s="6" t="s">
        <v>38</v>
      </c>
      <c r="C28" s="21">
        <v>290</v>
      </c>
      <c r="D28" s="21">
        <v>5</v>
      </c>
      <c r="E28" s="21">
        <v>1</v>
      </c>
      <c r="F28" s="21">
        <v>0</v>
      </c>
      <c r="G28" s="21">
        <v>289</v>
      </c>
      <c r="H28" s="21">
        <v>355</v>
      </c>
      <c r="I28" s="21">
        <v>145</v>
      </c>
      <c r="J28" s="21">
        <v>4</v>
      </c>
      <c r="K28" s="21">
        <v>0</v>
      </c>
      <c r="L28" s="21">
        <v>0</v>
      </c>
      <c r="M28" s="21">
        <v>150</v>
      </c>
      <c r="N28" s="21">
        <v>1</v>
      </c>
      <c r="O28" s="21">
        <v>0</v>
      </c>
      <c r="P28" s="21">
        <v>0</v>
      </c>
      <c r="Q28" s="21">
        <v>0</v>
      </c>
      <c r="R28" s="21">
        <v>0</v>
      </c>
      <c r="S28" s="21">
        <v>1</v>
      </c>
      <c r="T28" s="21">
        <v>1</v>
      </c>
      <c r="U28" s="21">
        <v>107</v>
      </c>
      <c r="V28" s="21">
        <v>1</v>
      </c>
      <c r="W28" s="21">
        <v>1</v>
      </c>
      <c r="X28" s="21">
        <v>0</v>
      </c>
      <c r="Y28" s="21">
        <v>106</v>
      </c>
      <c r="Z28" s="21">
        <v>274</v>
      </c>
      <c r="AA28" s="21">
        <v>33</v>
      </c>
      <c r="AB28" s="21">
        <v>0</v>
      </c>
      <c r="AC28" s="21">
        <v>0</v>
      </c>
      <c r="AD28" s="21">
        <v>0</v>
      </c>
      <c r="AE28" s="21">
        <v>27</v>
      </c>
      <c r="AF28" s="21">
        <v>76</v>
      </c>
      <c r="AG28" s="21">
        <v>5</v>
      </c>
      <c r="AH28" s="21">
        <v>0</v>
      </c>
      <c r="AI28" s="21">
        <v>0</v>
      </c>
      <c r="AJ28" s="21">
        <v>0</v>
      </c>
      <c r="AK28" s="21">
        <v>5</v>
      </c>
      <c r="AL28" s="21">
        <v>3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</row>
    <row r="29" spans="2:50" ht="20.100000000000001" customHeight="1" thickBot="1" x14ac:dyDescent="0.25">
      <c r="B29" s="7" t="s">
        <v>39</v>
      </c>
      <c r="C29" s="9">
        <f>SUM(C12:C28)</f>
        <v>51232</v>
      </c>
      <c r="D29" s="9">
        <f t="shared" ref="D29:AX29" si="0">SUM(D12:D28)</f>
        <v>5660</v>
      </c>
      <c r="E29" s="9">
        <f t="shared" si="0"/>
        <v>2314</v>
      </c>
      <c r="F29" s="9">
        <f t="shared" si="0"/>
        <v>316</v>
      </c>
      <c r="G29" s="9">
        <f t="shared" si="0"/>
        <v>55740</v>
      </c>
      <c r="H29" s="9">
        <f t="shared" si="0"/>
        <v>47242</v>
      </c>
      <c r="I29" s="9">
        <f t="shared" si="0"/>
        <v>15667</v>
      </c>
      <c r="J29" s="9">
        <f t="shared" si="0"/>
        <v>1823</v>
      </c>
      <c r="K29" s="9">
        <f t="shared" si="0"/>
        <v>76</v>
      </c>
      <c r="L29" s="9">
        <f t="shared" si="0"/>
        <v>24</v>
      </c>
      <c r="M29" s="9">
        <f t="shared" si="0"/>
        <v>17539</v>
      </c>
      <c r="N29" s="9">
        <f t="shared" si="0"/>
        <v>315</v>
      </c>
      <c r="O29" s="9">
        <f t="shared" si="0"/>
        <v>98</v>
      </c>
      <c r="P29" s="9">
        <f t="shared" si="0"/>
        <v>0</v>
      </c>
      <c r="Q29" s="9">
        <f t="shared" si="0"/>
        <v>0</v>
      </c>
      <c r="R29" s="9">
        <f t="shared" si="0"/>
        <v>7</v>
      </c>
      <c r="S29" s="9">
        <f t="shared" si="0"/>
        <v>91</v>
      </c>
      <c r="T29" s="9">
        <f t="shared" si="0"/>
        <v>311</v>
      </c>
      <c r="U29" s="9">
        <f t="shared" si="0"/>
        <v>25966</v>
      </c>
      <c r="V29" s="9">
        <f t="shared" si="0"/>
        <v>3800</v>
      </c>
      <c r="W29" s="9">
        <f t="shared" si="0"/>
        <v>2229</v>
      </c>
      <c r="X29" s="9">
        <f t="shared" si="0"/>
        <v>207</v>
      </c>
      <c r="Y29" s="9">
        <f t="shared" si="0"/>
        <v>28448</v>
      </c>
      <c r="Z29" s="9">
        <f t="shared" si="0"/>
        <v>31816</v>
      </c>
      <c r="AA29" s="9">
        <f t="shared" si="0"/>
        <v>7845</v>
      </c>
      <c r="AB29" s="9">
        <f t="shared" si="0"/>
        <v>0</v>
      </c>
      <c r="AC29" s="9">
        <f t="shared" si="0"/>
        <v>0</v>
      </c>
      <c r="AD29" s="9">
        <f t="shared" si="0"/>
        <v>59</v>
      </c>
      <c r="AE29" s="9">
        <f t="shared" si="0"/>
        <v>8032</v>
      </c>
      <c r="AF29" s="9">
        <f t="shared" si="0"/>
        <v>13278</v>
      </c>
      <c r="AG29" s="9">
        <f t="shared" si="0"/>
        <v>1638</v>
      </c>
      <c r="AH29" s="9">
        <f t="shared" si="0"/>
        <v>37</v>
      </c>
      <c r="AI29" s="9">
        <f t="shared" si="0"/>
        <v>9</v>
      </c>
      <c r="AJ29" s="9">
        <f t="shared" si="0"/>
        <v>19</v>
      </c>
      <c r="AK29" s="9">
        <f t="shared" si="0"/>
        <v>1612</v>
      </c>
      <c r="AL29" s="9">
        <f t="shared" si="0"/>
        <v>1406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18</v>
      </c>
      <c r="AT29" s="9">
        <f t="shared" si="0"/>
        <v>0</v>
      </c>
      <c r="AU29" s="9">
        <f t="shared" si="0"/>
        <v>0</v>
      </c>
      <c r="AV29" s="9">
        <f t="shared" si="0"/>
        <v>0</v>
      </c>
      <c r="AW29" s="9">
        <f t="shared" si="0"/>
        <v>18</v>
      </c>
      <c r="AX29" s="9">
        <f t="shared" si="0"/>
        <v>116</v>
      </c>
    </row>
    <row r="30" spans="2:50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D10:E10"/>
    <mergeCell ref="C10:C11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AB47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17" width="15" customWidth="1"/>
    <col min="18" max="19" width="15" hidden="1" customWidth="1"/>
    <col min="20" max="26" width="15" customWidth="1"/>
  </cols>
  <sheetData>
    <row r="9" spans="2:26" ht="48.2" customHeight="1" x14ac:dyDescent="0.2">
      <c r="B9" s="10"/>
      <c r="C9" s="94" t="s">
        <v>176</v>
      </c>
      <c r="D9" s="94" t="s">
        <v>177</v>
      </c>
      <c r="E9" s="94" t="s">
        <v>178</v>
      </c>
      <c r="F9" s="94" t="s">
        <v>264</v>
      </c>
      <c r="G9" s="95" t="s">
        <v>179</v>
      </c>
      <c r="H9" s="94" t="s">
        <v>201</v>
      </c>
      <c r="I9" s="94" t="s">
        <v>180</v>
      </c>
      <c r="J9" s="94" t="s">
        <v>181</v>
      </c>
      <c r="K9" s="97"/>
      <c r="L9" s="97"/>
      <c r="M9" s="94" t="s">
        <v>182</v>
      </c>
      <c r="N9" s="94" t="s">
        <v>183</v>
      </c>
      <c r="O9" s="94" t="s">
        <v>184</v>
      </c>
      <c r="P9" s="97" t="s">
        <v>185</v>
      </c>
      <c r="Q9" s="97" t="s">
        <v>186</v>
      </c>
      <c r="R9" s="94" t="s">
        <v>187</v>
      </c>
      <c r="S9" s="94" t="s">
        <v>188</v>
      </c>
      <c r="T9" s="94" t="s">
        <v>189</v>
      </c>
      <c r="U9" s="94" t="s">
        <v>190</v>
      </c>
      <c r="V9" s="94" t="s">
        <v>191</v>
      </c>
      <c r="W9" s="94" t="s">
        <v>192</v>
      </c>
      <c r="X9" s="94" t="s">
        <v>193</v>
      </c>
      <c r="Y9" s="94" t="s">
        <v>194</v>
      </c>
      <c r="Z9" s="94" t="s">
        <v>195</v>
      </c>
    </row>
    <row r="10" spans="2:26" ht="73.5" customHeight="1" thickBot="1" x14ac:dyDescent="0.25">
      <c r="B10" s="10"/>
      <c r="C10" s="94"/>
      <c r="D10" s="94"/>
      <c r="E10" s="94"/>
      <c r="F10" s="94"/>
      <c r="G10" s="96"/>
      <c r="H10" s="94"/>
      <c r="I10" s="94"/>
      <c r="J10" s="40" t="s">
        <v>196</v>
      </c>
      <c r="K10" s="40" t="s">
        <v>197</v>
      </c>
      <c r="L10" s="40" t="s">
        <v>198</v>
      </c>
      <c r="M10" s="94"/>
      <c r="N10" s="94"/>
      <c r="O10" s="40" t="s">
        <v>52</v>
      </c>
      <c r="P10" s="40" t="s">
        <v>199</v>
      </c>
      <c r="Q10" s="40" t="s">
        <v>200</v>
      </c>
      <c r="R10" s="94"/>
      <c r="S10" s="94"/>
      <c r="T10" s="94"/>
      <c r="U10" s="94"/>
      <c r="V10" s="94"/>
      <c r="W10" s="94"/>
      <c r="X10" s="94"/>
      <c r="Y10" s="94"/>
      <c r="Z10" s="94"/>
    </row>
    <row r="11" spans="2:26" ht="20.100000000000001" customHeight="1" thickBot="1" x14ac:dyDescent="0.25">
      <c r="B11" s="3" t="s">
        <v>22</v>
      </c>
      <c r="C11" s="19">
        <v>8858</v>
      </c>
      <c r="D11" s="19">
        <v>6492</v>
      </c>
      <c r="E11" s="19">
        <v>2366</v>
      </c>
      <c r="F11" s="19">
        <v>32</v>
      </c>
      <c r="G11" s="19">
        <v>9482</v>
      </c>
      <c r="H11" s="19">
        <v>90</v>
      </c>
      <c r="I11" s="19">
        <v>4</v>
      </c>
      <c r="J11" s="19">
        <v>6780</v>
      </c>
      <c r="K11" s="19">
        <v>102</v>
      </c>
      <c r="L11" s="19">
        <v>1081</v>
      </c>
      <c r="M11" s="19">
        <v>839</v>
      </c>
      <c r="N11" s="19">
        <v>586</v>
      </c>
      <c r="O11" s="19">
        <v>483</v>
      </c>
      <c r="P11" s="19">
        <v>291</v>
      </c>
      <c r="Q11" s="19">
        <v>192</v>
      </c>
      <c r="R11" s="33">
        <v>8645245</v>
      </c>
      <c r="S11" s="33">
        <v>4377721</v>
      </c>
      <c r="T11" s="41">
        <f>+(G11/R11)*100</f>
        <v>0.1096787887445642</v>
      </c>
      <c r="U11" s="41">
        <f>+G11/S11*100</f>
        <v>0.21659671778991854</v>
      </c>
      <c r="V11" s="41">
        <f t="shared" ref="V11:V28" si="0">+C11/S11*100</f>
        <v>0.20234272581555562</v>
      </c>
      <c r="W11" s="43">
        <f t="shared" ref="W11:W28" si="1">+O11/G11</f>
        <v>5.0938620544188989E-2</v>
      </c>
      <c r="X11" s="43">
        <f t="shared" ref="X11:X28" si="2">O11/C11</f>
        <v>5.452698125987808E-2</v>
      </c>
      <c r="Y11" s="43">
        <f>'Órdenes y Medidas'!C14/'Denuncias-Renuncias'!G11</f>
        <v>0.22010124446319343</v>
      </c>
      <c r="Z11" s="43">
        <f>'Órdenes y Medidas'!C14/'Denuncias-Renuncias'!C11</f>
        <v>0.23560623165500114</v>
      </c>
    </row>
    <row r="12" spans="2:26" ht="20.100000000000001" customHeight="1" thickBot="1" x14ac:dyDescent="0.25">
      <c r="B12" s="4" t="s">
        <v>23</v>
      </c>
      <c r="C12" s="20">
        <v>1254</v>
      </c>
      <c r="D12" s="20">
        <v>772</v>
      </c>
      <c r="E12" s="20">
        <v>482</v>
      </c>
      <c r="F12" s="20">
        <v>4</v>
      </c>
      <c r="G12" s="20">
        <v>1372</v>
      </c>
      <c r="H12" s="20">
        <v>4</v>
      </c>
      <c r="I12" s="20">
        <v>0</v>
      </c>
      <c r="J12" s="20">
        <v>712</v>
      </c>
      <c r="K12" s="20">
        <v>43</v>
      </c>
      <c r="L12" s="20">
        <v>452</v>
      </c>
      <c r="M12" s="20">
        <v>158</v>
      </c>
      <c r="N12" s="20">
        <v>3</v>
      </c>
      <c r="O12" s="20">
        <v>170</v>
      </c>
      <c r="P12" s="20">
        <v>90</v>
      </c>
      <c r="Q12" s="20">
        <v>80</v>
      </c>
      <c r="R12" s="20">
        <v>1330446</v>
      </c>
      <c r="S12" s="20">
        <v>673681</v>
      </c>
      <c r="T12" s="41">
        <f t="shared" ref="T12:T28" si="3">+(G12/R12)*100</f>
        <v>0.10312331353546104</v>
      </c>
      <c r="U12" s="41">
        <f t="shared" ref="U12:U28" si="4">+G12/S12*100</f>
        <v>0.2036572205539417</v>
      </c>
      <c r="V12" s="41">
        <f t="shared" si="0"/>
        <v>0.1861415120806435</v>
      </c>
      <c r="W12" s="44">
        <f t="shared" si="1"/>
        <v>0.12390670553935861</v>
      </c>
      <c r="X12" s="44">
        <f t="shared" si="2"/>
        <v>0.13556618819776714</v>
      </c>
      <c r="Y12" s="44">
        <f>'Órdenes y Medidas'!C15/'Denuncias-Renuncias'!G12</f>
        <v>0.18950437317784258</v>
      </c>
      <c r="Z12" s="44">
        <f>'Órdenes y Medidas'!C15/'Denuncias-Renuncias'!C12</f>
        <v>0.20733652312599682</v>
      </c>
    </row>
    <row r="13" spans="2:26" ht="20.100000000000001" customHeight="1" thickBot="1" x14ac:dyDescent="0.25">
      <c r="B13" s="4" t="s">
        <v>24</v>
      </c>
      <c r="C13" s="20">
        <v>628</v>
      </c>
      <c r="D13" s="20">
        <v>506</v>
      </c>
      <c r="E13" s="20">
        <v>122</v>
      </c>
      <c r="F13" s="20">
        <v>4</v>
      </c>
      <c r="G13" s="20">
        <v>631</v>
      </c>
      <c r="H13" s="20">
        <v>2</v>
      </c>
      <c r="I13" s="20">
        <v>1</v>
      </c>
      <c r="J13" s="20">
        <v>408</v>
      </c>
      <c r="K13" s="20">
        <v>12</v>
      </c>
      <c r="L13" s="20">
        <v>107</v>
      </c>
      <c r="M13" s="20">
        <v>79</v>
      </c>
      <c r="N13" s="20">
        <v>22</v>
      </c>
      <c r="O13" s="20">
        <v>30</v>
      </c>
      <c r="P13" s="20">
        <v>21</v>
      </c>
      <c r="Q13" s="20">
        <v>9</v>
      </c>
      <c r="R13" s="20">
        <v>1018775</v>
      </c>
      <c r="S13" s="20">
        <v>531819</v>
      </c>
      <c r="T13" s="41">
        <f t="shared" si="3"/>
        <v>6.1937130377168657E-2</v>
      </c>
      <c r="U13" s="41">
        <f t="shared" si="4"/>
        <v>0.1186493901120494</v>
      </c>
      <c r="V13" s="41">
        <f t="shared" si="0"/>
        <v>0.1180852884157956</v>
      </c>
      <c r="W13" s="44">
        <f t="shared" si="1"/>
        <v>4.7543581616481777E-2</v>
      </c>
      <c r="X13" s="44">
        <f t="shared" si="2"/>
        <v>4.7770700636942678E-2</v>
      </c>
      <c r="Y13" s="44">
        <f>'Órdenes y Medidas'!C16/'Denuncias-Renuncias'!G13</f>
        <v>0.27099841521394613</v>
      </c>
      <c r="Z13" s="44">
        <f>'Órdenes y Medidas'!C16/'Denuncias-Renuncias'!C13</f>
        <v>0.27229299363057324</v>
      </c>
    </row>
    <row r="14" spans="2:26" ht="20.100000000000001" customHeight="1" thickBot="1" x14ac:dyDescent="0.25">
      <c r="B14" s="4" t="s">
        <v>25</v>
      </c>
      <c r="C14" s="20">
        <v>1901</v>
      </c>
      <c r="D14" s="20">
        <v>1167</v>
      </c>
      <c r="E14" s="20">
        <v>734</v>
      </c>
      <c r="F14" s="20">
        <v>9</v>
      </c>
      <c r="G14" s="20">
        <v>2013</v>
      </c>
      <c r="H14" s="20">
        <v>20</v>
      </c>
      <c r="I14" s="20">
        <v>0</v>
      </c>
      <c r="J14" s="20">
        <v>1544</v>
      </c>
      <c r="K14" s="20">
        <v>53</v>
      </c>
      <c r="L14" s="20">
        <v>288</v>
      </c>
      <c r="M14" s="20">
        <v>87</v>
      </c>
      <c r="N14" s="20">
        <v>21</v>
      </c>
      <c r="O14" s="20">
        <v>225</v>
      </c>
      <c r="P14" s="20">
        <v>129</v>
      </c>
      <c r="Q14" s="20">
        <v>96</v>
      </c>
      <c r="R14" s="20">
        <v>1210750</v>
      </c>
      <c r="S14" s="20">
        <v>604857</v>
      </c>
      <c r="T14" s="41">
        <f t="shared" si="3"/>
        <v>0.16626058228370844</v>
      </c>
      <c r="U14" s="41">
        <f t="shared" si="4"/>
        <v>0.33280593594849689</v>
      </c>
      <c r="V14" s="41">
        <f t="shared" si="0"/>
        <v>0.31428916256239076</v>
      </c>
      <c r="W14" s="44">
        <f t="shared" si="1"/>
        <v>0.11177347242921014</v>
      </c>
      <c r="X14" s="44">
        <f t="shared" si="2"/>
        <v>0.11835875854813256</v>
      </c>
      <c r="Y14" s="44">
        <f>'Órdenes y Medidas'!C17/'Denuncias-Renuncias'!G14</f>
        <v>0.13909587680079483</v>
      </c>
      <c r="Z14" s="44">
        <f>'Órdenes y Medidas'!C17/'Denuncias-Renuncias'!C14</f>
        <v>0.14729089952656496</v>
      </c>
    </row>
    <row r="15" spans="2:26" ht="20.100000000000001" customHeight="1" thickBot="1" x14ac:dyDescent="0.25">
      <c r="B15" s="4" t="s">
        <v>26</v>
      </c>
      <c r="C15" s="20">
        <v>2422</v>
      </c>
      <c r="D15" s="20">
        <v>1968</v>
      </c>
      <c r="E15" s="20">
        <v>454</v>
      </c>
      <c r="F15" s="20">
        <v>3</v>
      </c>
      <c r="G15" s="20">
        <v>2439</v>
      </c>
      <c r="H15" s="20">
        <v>16</v>
      </c>
      <c r="I15" s="20">
        <v>0</v>
      </c>
      <c r="J15" s="20">
        <v>1736</v>
      </c>
      <c r="K15" s="20">
        <v>52</v>
      </c>
      <c r="L15" s="20">
        <v>273</v>
      </c>
      <c r="M15" s="20">
        <v>302</v>
      </c>
      <c r="N15" s="20">
        <v>60</v>
      </c>
      <c r="O15" s="20">
        <v>292</v>
      </c>
      <c r="P15" s="20">
        <v>201</v>
      </c>
      <c r="Q15" s="20">
        <v>91</v>
      </c>
      <c r="R15" s="20">
        <v>2237310</v>
      </c>
      <c r="S15" s="20">
        <v>1128683</v>
      </c>
      <c r="T15" s="41">
        <f t="shared" si="3"/>
        <v>0.10901484371857274</v>
      </c>
      <c r="U15" s="41">
        <f t="shared" si="4"/>
        <v>0.21609256097593391</v>
      </c>
      <c r="V15" s="41">
        <f t="shared" si="0"/>
        <v>0.2145863807641295</v>
      </c>
      <c r="W15" s="44">
        <f t="shared" si="1"/>
        <v>0.11972119721197212</v>
      </c>
      <c r="X15" s="44">
        <f t="shared" si="2"/>
        <v>0.12056151940545004</v>
      </c>
      <c r="Y15" s="44">
        <f>'Órdenes y Medidas'!C18/'Denuncias-Renuncias'!G15</f>
        <v>0.19926199261992619</v>
      </c>
      <c r="Z15" s="44">
        <f>'Órdenes y Medidas'!C18/'Denuncias-Renuncias'!C15</f>
        <v>0.20066061106523533</v>
      </c>
    </row>
    <row r="16" spans="2:26" ht="20.100000000000001" customHeight="1" thickBot="1" x14ac:dyDescent="0.25">
      <c r="B16" s="4" t="s">
        <v>27</v>
      </c>
      <c r="C16" s="20">
        <v>505</v>
      </c>
      <c r="D16" s="20">
        <v>405</v>
      </c>
      <c r="E16" s="20">
        <v>100</v>
      </c>
      <c r="F16" s="20">
        <v>3</v>
      </c>
      <c r="G16" s="20">
        <v>505</v>
      </c>
      <c r="H16" s="20">
        <v>0</v>
      </c>
      <c r="I16" s="20">
        <v>0</v>
      </c>
      <c r="J16" s="20">
        <v>295</v>
      </c>
      <c r="K16" s="20">
        <v>4</v>
      </c>
      <c r="L16" s="20">
        <v>23</v>
      </c>
      <c r="M16" s="20">
        <v>38</v>
      </c>
      <c r="N16" s="20">
        <v>145</v>
      </c>
      <c r="O16" s="20">
        <v>53</v>
      </c>
      <c r="P16" s="20">
        <v>38</v>
      </c>
      <c r="Q16" s="20">
        <v>15</v>
      </c>
      <c r="R16" s="20">
        <v>582357</v>
      </c>
      <c r="S16" s="20">
        <v>298553</v>
      </c>
      <c r="T16" s="41">
        <f t="shared" si="3"/>
        <v>8.6716567328975175E-2</v>
      </c>
      <c r="U16" s="41">
        <f t="shared" si="4"/>
        <v>0.16914919629010594</v>
      </c>
      <c r="V16" s="41">
        <f t="shared" si="0"/>
        <v>0.16914919629010594</v>
      </c>
      <c r="W16" s="44">
        <f t="shared" si="1"/>
        <v>0.10495049504950495</v>
      </c>
      <c r="X16" s="44">
        <f t="shared" si="2"/>
        <v>0.10495049504950495</v>
      </c>
      <c r="Y16" s="44">
        <f>'Órdenes y Medidas'!C19/'Denuncias-Renuncias'!G16</f>
        <v>0.17227722772277226</v>
      </c>
      <c r="Z16" s="44">
        <f>'Órdenes y Medidas'!C19/'Denuncias-Renuncias'!C16</f>
        <v>0.17227722772277226</v>
      </c>
    </row>
    <row r="17" spans="2:28" ht="20.100000000000001" customHeight="1" thickBot="1" x14ac:dyDescent="0.25">
      <c r="B17" s="4" t="s">
        <v>28</v>
      </c>
      <c r="C17" s="20">
        <v>1430</v>
      </c>
      <c r="D17" s="20">
        <v>1035</v>
      </c>
      <c r="E17" s="20">
        <v>395</v>
      </c>
      <c r="F17" s="20">
        <v>1</v>
      </c>
      <c r="G17" s="20">
        <v>1430</v>
      </c>
      <c r="H17" s="20">
        <v>24</v>
      </c>
      <c r="I17" s="20">
        <v>1</v>
      </c>
      <c r="J17" s="20">
        <v>1149</v>
      </c>
      <c r="K17" s="20">
        <v>21</v>
      </c>
      <c r="L17" s="20">
        <v>190</v>
      </c>
      <c r="M17" s="20">
        <v>43</v>
      </c>
      <c r="N17" s="20">
        <v>2</v>
      </c>
      <c r="O17" s="20">
        <v>139</v>
      </c>
      <c r="P17" s="20">
        <v>71</v>
      </c>
      <c r="Q17" s="20">
        <v>68</v>
      </c>
      <c r="R17" s="20">
        <v>2401228</v>
      </c>
      <c r="S17" s="20">
        <v>1216072</v>
      </c>
      <c r="T17" s="41">
        <f t="shared" si="3"/>
        <v>5.9552862118882513E-2</v>
      </c>
      <c r="U17" s="41">
        <f t="shared" si="4"/>
        <v>0.11759172154280338</v>
      </c>
      <c r="V17" s="41">
        <f t="shared" si="0"/>
        <v>0.11759172154280338</v>
      </c>
      <c r="W17" s="44">
        <f t="shared" si="1"/>
        <v>9.7202797202797203E-2</v>
      </c>
      <c r="X17" s="44">
        <f t="shared" si="2"/>
        <v>9.7202797202797203E-2</v>
      </c>
      <c r="Y17" s="44">
        <f>'Órdenes y Medidas'!C20/'Denuncias-Renuncias'!G17</f>
        <v>0.2937062937062937</v>
      </c>
      <c r="Z17" s="44">
        <f>'Órdenes y Medidas'!C20/'Denuncias-Renuncias'!C17</f>
        <v>0.2937062937062937</v>
      </c>
    </row>
    <row r="18" spans="2:28" ht="20.100000000000001" customHeight="1" thickBot="1" x14ac:dyDescent="0.25">
      <c r="B18" s="4" t="s">
        <v>29</v>
      </c>
      <c r="C18" s="20">
        <v>1694</v>
      </c>
      <c r="D18" s="20">
        <v>1134</v>
      </c>
      <c r="E18" s="20">
        <v>560</v>
      </c>
      <c r="F18" s="20">
        <v>1</v>
      </c>
      <c r="G18" s="20">
        <v>1742</v>
      </c>
      <c r="H18" s="20">
        <v>7</v>
      </c>
      <c r="I18" s="20">
        <v>1</v>
      </c>
      <c r="J18" s="20">
        <v>1387</v>
      </c>
      <c r="K18" s="20">
        <v>28</v>
      </c>
      <c r="L18" s="20">
        <v>91</v>
      </c>
      <c r="M18" s="20">
        <v>93</v>
      </c>
      <c r="N18" s="20">
        <v>135</v>
      </c>
      <c r="O18" s="20">
        <v>111</v>
      </c>
      <c r="P18" s="20">
        <v>74</v>
      </c>
      <c r="Q18" s="20">
        <v>37</v>
      </c>
      <c r="R18" s="20">
        <v>2045384</v>
      </c>
      <c r="S18" s="20">
        <v>1018707</v>
      </c>
      <c r="T18" s="41">
        <f t="shared" si="3"/>
        <v>8.5167381772811371E-2</v>
      </c>
      <c r="U18" s="41">
        <f t="shared" si="4"/>
        <v>0.17100108274508763</v>
      </c>
      <c r="V18" s="41">
        <f t="shared" si="0"/>
        <v>0.16628922742260532</v>
      </c>
      <c r="W18" s="44">
        <f t="shared" si="1"/>
        <v>6.3719862227324911E-2</v>
      </c>
      <c r="X18" s="44">
        <f t="shared" si="2"/>
        <v>6.5525383707201887E-2</v>
      </c>
      <c r="Y18" s="44">
        <f>'Órdenes y Medidas'!C21/'Denuncias-Renuncias'!G18</f>
        <v>0.25086107921928819</v>
      </c>
      <c r="Z18" s="44">
        <f>'Órdenes y Medidas'!C21/'Denuncias-Renuncias'!C18</f>
        <v>0.25796930342384888</v>
      </c>
      <c r="AB18" s="68"/>
    </row>
    <row r="19" spans="2:28" ht="20.100000000000001" customHeight="1" thickBot="1" x14ac:dyDescent="0.25">
      <c r="B19" s="4" t="s">
        <v>30</v>
      </c>
      <c r="C19" s="20">
        <v>6002</v>
      </c>
      <c r="D19" s="20">
        <v>3592</v>
      </c>
      <c r="E19" s="20">
        <v>2410</v>
      </c>
      <c r="F19" s="20">
        <v>15</v>
      </c>
      <c r="G19" s="20">
        <v>6054</v>
      </c>
      <c r="H19" s="20">
        <v>61</v>
      </c>
      <c r="I19" s="20">
        <v>21</v>
      </c>
      <c r="J19" s="20">
        <v>4435</v>
      </c>
      <c r="K19" s="20">
        <v>66</v>
      </c>
      <c r="L19" s="20">
        <v>896</v>
      </c>
      <c r="M19" s="20">
        <v>538</v>
      </c>
      <c r="N19" s="20">
        <v>37</v>
      </c>
      <c r="O19" s="20">
        <v>691</v>
      </c>
      <c r="P19" s="20">
        <v>363</v>
      </c>
      <c r="Q19" s="20">
        <v>328</v>
      </c>
      <c r="R19" s="20">
        <v>7652069</v>
      </c>
      <c r="S19" s="20">
        <v>3909107</v>
      </c>
      <c r="T19" s="41">
        <f t="shared" si="3"/>
        <v>7.9115857423658884E-2</v>
      </c>
      <c r="U19" s="41">
        <f t="shared" si="4"/>
        <v>0.15486912995730226</v>
      </c>
      <c r="V19" s="41">
        <f t="shared" si="0"/>
        <v>0.15353890287474861</v>
      </c>
      <c r="W19" s="44">
        <f t="shared" si="1"/>
        <v>0.11413941195903535</v>
      </c>
      <c r="X19" s="44">
        <f t="shared" si="2"/>
        <v>0.11512829056981007</v>
      </c>
      <c r="Y19" s="44">
        <f>'Órdenes y Medidas'!C22/'Denuncias-Renuncias'!G19</f>
        <v>0.22216716220680541</v>
      </c>
      <c r="Z19" s="44">
        <f>'Órdenes y Medidas'!C22/'Denuncias-Renuncias'!C19</f>
        <v>0.22409196934355216</v>
      </c>
      <c r="AB19" s="68"/>
    </row>
    <row r="20" spans="2:28" ht="20.100000000000001" customHeight="1" thickBot="1" x14ac:dyDescent="0.25">
      <c r="B20" s="4" t="s">
        <v>31</v>
      </c>
      <c r="C20" s="20">
        <v>6232</v>
      </c>
      <c r="D20" s="20">
        <v>3832</v>
      </c>
      <c r="E20" s="20">
        <v>2400</v>
      </c>
      <c r="F20" s="20">
        <v>19</v>
      </c>
      <c r="G20" s="20">
        <v>6299</v>
      </c>
      <c r="H20" s="20">
        <v>44</v>
      </c>
      <c r="I20" s="20">
        <v>2</v>
      </c>
      <c r="J20" s="20">
        <v>4236</v>
      </c>
      <c r="K20" s="20">
        <v>141</v>
      </c>
      <c r="L20" s="20">
        <v>868</v>
      </c>
      <c r="M20" s="20">
        <v>839</v>
      </c>
      <c r="N20" s="20">
        <v>169</v>
      </c>
      <c r="O20" s="20">
        <v>583</v>
      </c>
      <c r="P20" s="20">
        <v>323</v>
      </c>
      <c r="Q20" s="20">
        <v>260</v>
      </c>
      <c r="R20" s="20">
        <v>5028650</v>
      </c>
      <c r="S20" s="20">
        <v>2552179</v>
      </c>
      <c r="T20" s="41">
        <f t="shared" si="3"/>
        <v>0.12526224732284014</v>
      </c>
      <c r="U20" s="41">
        <f t="shared" si="4"/>
        <v>0.24680870738298527</v>
      </c>
      <c r="V20" s="41">
        <f t="shared" si="0"/>
        <v>0.24418349966832265</v>
      </c>
      <c r="W20" s="44">
        <f t="shared" si="1"/>
        <v>9.2554373710112714E-2</v>
      </c>
      <c r="X20" s="44">
        <f t="shared" si="2"/>
        <v>9.3549422336328625E-2</v>
      </c>
      <c r="Y20" s="44">
        <f>'Órdenes y Medidas'!C23/'Denuncias-Renuncias'!G20</f>
        <v>0.23384664232417843</v>
      </c>
      <c r="Z20" s="44">
        <f>'Órdenes y Medidas'!C23/'Denuncias-Renuncias'!C20</f>
        <v>0.2363607188703466</v>
      </c>
      <c r="AB20" s="68"/>
    </row>
    <row r="21" spans="2:28" ht="20.100000000000001" customHeight="1" thickBot="1" x14ac:dyDescent="0.25">
      <c r="B21" s="4" t="s">
        <v>32</v>
      </c>
      <c r="C21" s="20">
        <v>704</v>
      </c>
      <c r="D21" s="20">
        <v>603</v>
      </c>
      <c r="E21" s="20">
        <v>101</v>
      </c>
      <c r="F21" s="20">
        <v>14</v>
      </c>
      <c r="G21" s="20">
        <v>704</v>
      </c>
      <c r="H21" s="20">
        <v>5</v>
      </c>
      <c r="I21" s="20">
        <v>3</v>
      </c>
      <c r="J21" s="20">
        <v>491</v>
      </c>
      <c r="K21" s="20">
        <v>1</v>
      </c>
      <c r="L21" s="20">
        <v>107</v>
      </c>
      <c r="M21" s="20">
        <v>31</v>
      </c>
      <c r="N21" s="20">
        <v>66</v>
      </c>
      <c r="O21" s="20">
        <v>37</v>
      </c>
      <c r="P21" s="20">
        <v>31</v>
      </c>
      <c r="Q21" s="20">
        <v>6</v>
      </c>
      <c r="R21" s="20">
        <v>1061768</v>
      </c>
      <c r="S21" s="20">
        <v>534957</v>
      </c>
      <c r="T21" s="41">
        <f t="shared" si="3"/>
        <v>6.6304503432011511E-2</v>
      </c>
      <c r="U21" s="41">
        <f t="shared" si="4"/>
        <v>0.13159936219172755</v>
      </c>
      <c r="V21" s="41">
        <f t="shared" si="0"/>
        <v>0.13159936219172755</v>
      </c>
      <c r="W21" s="44">
        <f t="shared" si="1"/>
        <v>5.2556818181818184E-2</v>
      </c>
      <c r="X21" s="44">
        <f t="shared" si="2"/>
        <v>5.2556818181818184E-2</v>
      </c>
      <c r="Y21" s="44">
        <f>'Órdenes y Medidas'!C24/'Denuncias-Renuncias'!G21</f>
        <v>0.31818181818181818</v>
      </c>
      <c r="Z21" s="44">
        <f>'Órdenes y Medidas'!C24/'Denuncias-Renuncias'!C21</f>
        <v>0.31818181818181818</v>
      </c>
      <c r="AB21" s="68"/>
    </row>
    <row r="22" spans="2:28" ht="20.100000000000001" customHeight="1" thickBot="1" x14ac:dyDescent="0.25">
      <c r="B22" s="4" t="s">
        <v>33</v>
      </c>
      <c r="C22" s="20">
        <v>1597</v>
      </c>
      <c r="D22" s="20">
        <v>1286</v>
      </c>
      <c r="E22" s="20">
        <v>311</v>
      </c>
      <c r="F22" s="20">
        <v>16</v>
      </c>
      <c r="G22" s="20">
        <v>1620</v>
      </c>
      <c r="H22" s="20">
        <v>29</v>
      </c>
      <c r="I22" s="20">
        <v>0</v>
      </c>
      <c r="J22" s="20">
        <v>1325</v>
      </c>
      <c r="K22" s="20">
        <v>22</v>
      </c>
      <c r="L22" s="20">
        <v>137</v>
      </c>
      <c r="M22" s="20">
        <v>82</v>
      </c>
      <c r="N22" s="20">
        <v>25</v>
      </c>
      <c r="O22" s="20">
        <v>131</v>
      </c>
      <c r="P22" s="20">
        <v>105</v>
      </c>
      <c r="Q22" s="20">
        <v>26</v>
      </c>
      <c r="R22" s="20">
        <v>2702244</v>
      </c>
      <c r="S22" s="20">
        <v>1398254</v>
      </c>
      <c r="T22" s="41">
        <f t="shared" si="3"/>
        <v>5.9950174743657499E-2</v>
      </c>
      <c r="U22" s="41">
        <f t="shared" si="4"/>
        <v>0.11585877816190764</v>
      </c>
      <c r="V22" s="41">
        <f t="shared" si="0"/>
        <v>0.11421386958306574</v>
      </c>
      <c r="W22" s="44">
        <f t="shared" si="1"/>
        <v>8.0864197530864199E-2</v>
      </c>
      <c r="X22" s="44">
        <f t="shared" si="2"/>
        <v>8.2028804007514083E-2</v>
      </c>
      <c r="Y22" s="44">
        <f>'Órdenes y Medidas'!C25/'Denuncias-Renuncias'!G22</f>
        <v>0.2697530864197531</v>
      </c>
      <c r="Z22" s="44">
        <f>'Órdenes y Medidas'!C25/'Denuncias-Renuncias'!C22</f>
        <v>0.27363807138384472</v>
      </c>
      <c r="AB22" s="68"/>
    </row>
    <row r="23" spans="2:28" ht="20.100000000000001" customHeight="1" thickBot="1" x14ac:dyDescent="0.25">
      <c r="B23" s="4" t="s">
        <v>34</v>
      </c>
      <c r="C23" s="20">
        <v>6767</v>
      </c>
      <c r="D23" s="20">
        <v>3902</v>
      </c>
      <c r="E23" s="20">
        <v>2865</v>
      </c>
      <c r="F23" s="20">
        <v>4</v>
      </c>
      <c r="G23" s="20">
        <v>6964</v>
      </c>
      <c r="H23" s="20">
        <v>89</v>
      </c>
      <c r="I23" s="20">
        <v>5</v>
      </c>
      <c r="J23" s="20">
        <v>5222</v>
      </c>
      <c r="K23" s="20">
        <v>72</v>
      </c>
      <c r="L23" s="20">
        <v>978</v>
      </c>
      <c r="M23" s="20">
        <v>414</v>
      </c>
      <c r="N23" s="20">
        <v>184</v>
      </c>
      <c r="O23" s="20">
        <v>719</v>
      </c>
      <c r="P23" s="20">
        <v>370</v>
      </c>
      <c r="Q23" s="20">
        <v>349</v>
      </c>
      <c r="R23" s="20">
        <v>6747425</v>
      </c>
      <c r="S23" s="20">
        <v>3513350</v>
      </c>
      <c r="T23" s="41">
        <f t="shared" si="3"/>
        <v>0.10320974297602417</v>
      </c>
      <c r="U23" s="41">
        <f t="shared" si="4"/>
        <v>0.19821537848492182</v>
      </c>
      <c r="V23" s="41">
        <f t="shared" si="0"/>
        <v>0.19260819445828053</v>
      </c>
      <c r="W23" s="44">
        <f t="shared" si="1"/>
        <v>0.10324526134405514</v>
      </c>
      <c r="X23" s="44">
        <f t="shared" si="2"/>
        <v>0.10625092359982267</v>
      </c>
      <c r="Y23" s="44">
        <f>'Órdenes y Medidas'!C26/'Denuncias-Renuncias'!G23</f>
        <v>0.19773118897185527</v>
      </c>
      <c r="Z23" s="44">
        <f>'Órdenes y Medidas'!C26/'Denuncias-Renuncias'!C23</f>
        <v>0.20348751293039752</v>
      </c>
      <c r="AB23" s="68"/>
    </row>
    <row r="24" spans="2:28" ht="20.100000000000001" customHeight="1" thickBot="1" x14ac:dyDescent="0.25">
      <c r="B24" s="4" t="s">
        <v>35</v>
      </c>
      <c r="C24" s="20">
        <v>1933</v>
      </c>
      <c r="D24" s="20">
        <v>1266</v>
      </c>
      <c r="E24" s="20">
        <v>667</v>
      </c>
      <c r="F24" s="20">
        <v>3</v>
      </c>
      <c r="G24" s="20">
        <v>1933</v>
      </c>
      <c r="H24" s="20">
        <v>0</v>
      </c>
      <c r="I24" s="20">
        <v>0</v>
      </c>
      <c r="J24" s="20">
        <v>1598</v>
      </c>
      <c r="K24" s="20">
        <v>34</v>
      </c>
      <c r="L24" s="20">
        <v>213</v>
      </c>
      <c r="M24" s="20">
        <v>87</v>
      </c>
      <c r="N24" s="20">
        <v>1</v>
      </c>
      <c r="O24" s="20">
        <v>139</v>
      </c>
      <c r="P24" s="20">
        <v>83</v>
      </c>
      <c r="Q24" s="20">
        <v>56</v>
      </c>
      <c r="R24" s="20">
        <v>1504607</v>
      </c>
      <c r="S24" s="20">
        <v>751919</v>
      </c>
      <c r="T24" s="41">
        <f t="shared" si="3"/>
        <v>0.12847208606632829</v>
      </c>
      <c r="U24" s="41">
        <f t="shared" si="4"/>
        <v>0.25707556266033971</v>
      </c>
      <c r="V24" s="41">
        <f t="shared" si="0"/>
        <v>0.25707556266033971</v>
      </c>
      <c r="W24" s="44">
        <f t="shared" si="1"/>
        <v>7.1908949818934295E-2</v>
      </c>
      <c r="X24" s="44">
        <f t="shared" si="2"/>
        <v>7.1908949818934295E-2</v>
      </c>
      <c r="Y24" s="44">
        <f>'Órdenes y Medidas'!C27/'Denuncias-Renuncias'!G24</f>
        <v>0.24780134505949303</v>
      </c>
      <c r="Z24" s="44">
        <f>'Órdenes y Medidas'!C27/'Denuncias-Renuncias'!C24</f>
        <v>0.24780134505949303</v>
      </c>
      <c r="AB24" s="68"/>
    </row>
    <row r="25" spans="2:28" ht="20.100000000000001" customHeight="1" thickBot="1" x14ac:dyDescent="0.25">
      <c r="B25" s="4" t="s">
        <v>36</v>
      </c>
      <c r="C25" s="20">
        <v>358</v>
      </c>
      <c r="D25" s="20">
        <v>190</v>
      </c>
      <c r="E25" s="20">
        <v>168</v>
      </c>
      <c r="F25" s="20">
        <v>4</v>
      </c>
      <c r="G25" s="20">
        <v>358</v>
      </c>
      <c r="H25" s="20">
        <v>0</v>
      </c>
      <c r="I25" s="20">
        <v>0</v>
      </c>
      <c r="J25" s="20">
        <v>296</v>
      </c>
      <c r="K25" s="20">
        <v>11</v>
      </c>
      <c r="L25" s="20">
        <v>36</v>
      </c>
      <c r="M25" s="20">
        <v>9</v>
      </c>
      <c r="N25" s="20">
        <v>6</v>
      </c>
      <c r="O25" s="20">
        <v>14</v>
      </c>
      <c r="P25" s="20">
        <v>10</v>
      </c>
      <c r="Q25" s="20">
        <v>4</v>
      </c>
      <c r="R25" s="20">
        <v>656487</v>
      </c>
      <c r="S25" s="20">
        <v>332086</v>
      </c>
      <c r="T25" s="41">
        <f t="shared" si="3"/>
        <v>5.4532686862039922E-2</v>
      </c>
      <c r="U25" s="41">
        <f t="shared" si="4"/>
        <v>0.10780340032401246</v>
      </c>
      <c r="V25" s="41">
        <f t="shared" si="0"/>
        <v>0.10780340032401246</v>
      </c>
      <c r="W25" s="44">
        <f t="shared" si="1"/>
        <v>3.9106145251396648E-2</v>
      </c>
      <c r="X25" s="44">
        <f t="shared" si="2"/>
        <v>3.9106145251396648E-2</v>
      </c>
      <c r="Y25" s="44">
        <f>'Órdenes y Medidas'!C28/'Denuncias-Renuncias'!G25</f>
        <v>0.24301675977653631</v>
      </c>
      <c r="Z25" s="44">
        <f>'Órdenes y Medidas'!C28/'Denuncias-Renuncias'!C25</f>
        <v>0.24301675977653631</v>
      </c>
      <c r="AB25" s="68"/>
    </row>
    <row r="26" spans="2:28" ht="20.100000000000001" customHeight="1" thickBot="1" x14ac:dyDescent="0.25">
      <c r="B26" s="5" t="s">
        <v>37</v>
      </c>
      <c r="C26" s="20">
        <v>1322</v>
      </c>
      <c r="D26" s="20">
        <v>806</v>
      </c>
      <c r="E26" s="20">
        <v>516</v>
      </c>
      <c r="F26" s="20">
        <v>5</v>
      </c>
      <c r="G26" s="20">
        <v>1322</v>
      </c>
      <c r="H26" s="20">
        <v>65</v>
      </c>
      <c r="I26" s="20">
        <v>11</v>
      </c>
      <c r="J26" s="20">
        <v>732</v>
      </c>
      <c r="K26" s="20">
        <v>24</v>
      </c>
      <c r="L26" s="20">
        <v>377</v>
      </c>
      <c r="M26" s="20">
        <v>56</v>
      </c>
      <c r="N26" s="20">
        <v>57</v>
      </c>
      <c r="O26" s="20">
        <v>228</v>
      </c>
      <c r="P26" s="20">
        <v>97</v>
      </c>
      <c r="Q26" s="20">
        <v>131</v>
      </c>
      <c r="R26" s="20">
        <v>2189310</v>
      </c>
      <c r="S26" s="20">
        <v>1130142</v>
      </c>
      <c r="T26" s="41">
        <f t="shared" si="3"/>
        <v>6.0384322000995749E-2</v>
      </c>
      <c r="U26" s="41">
        <f t="shared" si="4"/>
        <v>0.11697645074689729</v>
      </c>
      <c r="V26" s="41">
        <f t="shared" si="0"/>
        <v>0.11697645074689729</v>
      </c>
      <c r="W26" s="44">
        <f t="shared" si="1"/>
        <v>0.17246596066565809</v>
      </c>
      <c r="X26" s="44">
        <f t="shared" si="2"/>
        <v>0.17246596066565809</v>
      </c>
      <c r="Y26" s="44">
        <f>'Órdenes y Medidas'!C29/'Denuncias-Renuncias'!G26</f>
        <v>0.16338880484114976</v>
      </c>
      <c r="Z26" s="44">
        <f>'Órdenes y Medidas'!C29/'Denuncias-Renuncias'!C26</f>
        <v>0.16338880484114976</v>
      </c>
      <c r="AB26" s="68"/>
    </row>
    <row r="27" spans="2:28" ht="20.100000000000001" customHeight="1" thickBot="1" x14ac:dyDescent="0.25">
      <c r="B27" s="6" t="s">
        <v>38</v>
      </c>
      <c r="C27" s="21">
        <v>223</v>
      </c>
      <c r="D27" s="21">
        <v>142</v>
      </c>
      <c r="E27" s="21">
        <v>81</v>
      </c>
      <c r="F27" s="21">
        <v>3</v>
      </c>
      <c r="G27" s="21">
        <v>223</v>
      </c>
      <c r="H27" s="21">
        <v>0</v>
      </c>
      <c r="I27" s="21">
        <v>0</v>
      </c>
      <c r="J27" s="21">
        <v>215</v>
      </c>
      <c r="K27" s="21">
        <v>0</v>
      </c>
      <c r="L27" s="21">
        <v>8</v>
      </c>
      <c r="M27" s="21">
        <v>0</v>
      </c>
      <c r="N27" s="21">
        <v>0</v>
      </c>
      <c r="O27" s="21">
        <v>28</v>
      </c>
      <c r="P27" s="21">
        <v>16</v>
      </c>
      <c r="Q27" s="21">
        <v>12</v>
      </c>
      <c r="R27" s="21">
        <v>315926</v>
      </c>
      <c r="S27" s="21">
        <v>160270</v>
      </c>
      <c r="T27" s="41">
        <f t="shared" si="3"/>
        <v>7.0586149921184074E-2</v>
      </c>
      <c r="U27" s="41">
        <f t="shared" si="4"/>
        <v>0.13914020091096274</v>
      </c>
      <c r="V27" s="41">
        <f t="shared" si="0"/>
        <v>0.13914020091096274</v>
      </c>
      <c r="W27" s="45">
        <f t="shared" si="1"/>
        <v>0.12556053811659193</v>
      </c>
      <c r="X27" s="45">
        <f t="shared" si="2"/>
        <v>0.12556053811659193</v>
      </c>
      <c r="Y27" s="45">
        <f>'Órdenes y Medidas'!C30/'Denuncias-Renuncias'!G27</f>
        <v>0.3991031390134529</v>
      </c>
      <c r="Z27" s="45">
        <f>'Órdenes y Medidas'!C30/'Denuncias-Renuncias'!C27</f>
        <v>0.3991031390134529</v>
      </c>
      <c r="AB27" s="68"/>
    </row>
    <row r="28" spans="2:28" ht="20.100000000000001" customHeight="1" thickBot="1" x14ac:dyDescent="0.25">
      <c r="B28" s="7" t="s">
        <v>39</v>
      </c>
      <c r="C28" s="9">
        <f>SUM(C11:C27)</f>
        <v>43830</v>
      </c>
      <c r="D28" s="9">
        <f t="shared" ref="D28:Q28" si="5">SUM(D11:D27)</f>
        <v>29098</v>
      </c>
      <c r="E28" s="9">
        <f t="shared" si="5"/>
        <v>14732</v>
      </c>
      <c r="F28" s="9">
        <f t="shared" si="5"/>
        <v>140</v>
      </c>
      <c r="G28" s="9">
        <f t="shared" si="5"/>
        <v>45091</v>
      </c>
      <c r="H28" s="9">
        <f t="shared" si="5"/>
        <v>456</v>
      </c>
      <c r="I28" s="9">
        <f t="shared" si="5"/>
        <v>49</v>
      </c>
      <c r="J28" s="9">
        <f t="shared" si="5"/>
        <v>32561</v>
      </c>
      <c r="K28" s="9">
        <f t="shared" si="5"/>
        <v>686</v>
      </c>
      <c r="L28" s="9">
        <f t="shared" si="5"/>
        <v>6125</v>
      </c>
      <c r="M28" s="9">
        <f t="shared" si="5"/>
        <v>3695</v>
      </c>
      <c r="N28" s="9">
        <f t="shared" si="5"/>
        <v>1519</v>
      </c>
      <c r="O28" s="9">
        <f t="shared" si="5"/>
        <v>4073</v>
      </c>
      <c r="P28" s="9">
        <f t="shared" si="5"/>
        <v>2313</v>
      </c>
      <c r="Q28" s="9">
        <f t="shared" si="5"/>
        <v>1760</v>
      </c>
      <c r="R28" s="9">
        <f>SUM(R11:R27)</f>
        <v>47329981</v>
      </c>
      <c r="S28" s="9">
        <f>SUM(S11:S27)</f>
        <v>24132357</v>
      </c>
      <c r="T28" s="42">
        <f t="shared" si="3"/>
        <v>9.5269423412614518E-2</v>
      </c>
      <c r="U28" s="42">
        <f t="shared" si="4"/>
        <v>0.18684871933562064</v>
      </c>
      <c r="V28" s="42">
        <f t="shared" si="0"/>
        <v>0.1816233698183729</v>
      </c>
      <c r="W28" s="46">
        <f t="shared" si="1"/>
        <v>9.0328446918453792E-2</v>
      </c>
      <c r="X28" s="46">
        <f t="shared" si="2"/>
        <v>9.2927218799908742E-2</v>
      </c>
      <c r="Y28" s="46">
        <f>'Órdenes y Medidas'!C31/'Denuncias-Renuncias'!G28</f>
        <v>0.22077576456499079</v>
      </c>
      <c r="Z28" s="46">
        <f>'Órdenes y Medidas'!C31/'Denuncias-Renuncias'!C28</f>
        <v>0.2271275382158339</v>
      </c>
      <c r="AB28" s="68"/>
    </row>
    <row r="29" spans="2:2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1" spans="2:28" ht="26.25" customHeight="1" x14ac:dyDescent="0.2">
      <c r="B31" s="92" t="s">
        <v>265</v>
      </c>
      <c r="C31" s="92"/>
      <c r="D31" s="92"/>
      <c r="E31" s="92"/>
      <c r="F31" s="92"/>
      <c r="G31" s="92"/>
      <c r="H31" s="92"/>
      <c r="T31" s="60"/>
      <c r="U31" s="60"/>
    </row>
    <row r="32" spans="2:28" x14ac:dyDescent="0.2">
      <c r="T32" s="60"/>
      <c r="U32" s="60"/>
    </row>
    <row r="33" spans="18:21" x14ac:dyDescent="0.2">
      <c r="T33" s="60"/>
      <c r="U33" s="60"/>
    </row>
    <row r="34" spans="18:21" x14ac:dyDescent="0.2">
      <c r="T34" s="60"/>
      <c r="U34" s="60"/>
    </row>
    <row r="35" spans="18:21" x14ac:dyDescent="0.2">
      <c r="R35" t="s">
        <v>266</v>
      </c>
      <c r="T35" s="60"/>
      <c r="U35" s="60"/>
    </row>
    <row r="36" spans="18:21" x14ac:dyDescent="0.2">
      <c r="T36" s="60"/>
      <c r="U36" s="60"/>
    </row>
    <row r="37" spans="18:21" x14ac:dyDescent="0.2">
      <c r="T37" s="60"/>
      <c r="U37" s="60"/>
    </row>
    <row r="38" spans="18:21" x14ac:dyDescent="0.2">
      <c r="T38" s="60"/>
      <c r="U38" s="60"/>
    </row>
    <row r="39" spans="18:21" x14ac:dyDescent="0.2">
      <c r="T39" s="60"/>
      <c r="U39" s="60"/>
    </row>
    <row r="40" spans="18:21" x14ac:dyDescent="0.2">
      <c r="T40" s="60"/>
      <c r="U40" s="60"/>
    </row>
    <row r="41" spans="18:21" x14ac:dyDescent="0.2">
      <c r="T41" s="60"/>
      <c r="U41" s="60"/>
    </row>
    <row r="42" spans="18:21" x14ac:dyDescent="0.2">
      <c r="T42" s="60"/>
      <c r="U42" s="60"/>
    </row>
    <row r="43" spans="18:21" x14ac:dyDescent="0.2">
      <c r="T43" s="60"/>
      <c r="U43" s="60"/>
    </row>
    <row r="44" spans="18:21" x14ac:dyDescent="0.2">
      <c r="T44" s="60"/>
      <c r="U44" s="60"/>
    </row>
    <row r="45" spans="18:21" x14ac:dyDescent="0.2">
      <c r="T45" s="60"/>
      <c r="U45" s="60"/>
    </row>
    <row r="46" spans="18:21" x14ac:dyDescent="0.2">
      <c r="T46" s="60"/>
      <c r="U46" s="60"/>
    </row>
    <row r="47" spans="18:21" x14ac:dyDescent="0.2">
      <c r="T47" s="60"/>
      <c r="U47" s="60"/>
    </row>
  </sheetData>
  <mergeCells count="21"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  <mergeCell ref="B31:H31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98" t="s">
        <v>203</v>
      </c>
      <c r="D9" s="98" t="s">
        <v>180</v>
      </c>
      <c r="E9" s="99" t="s">
        <v>181</v>
      </c>
      <c r="F9" s="100"/>
      <c r="G9" s="101"/>
      <c r="H9" s="101" t="s">
        <v>202</v>
      </c>
      <c r="I9" s="98" t="s">
        <v>183</v>
      </c>
    </row>
    <row r="10" spans="2:9" ht="83.25" customHeight="1" x14ac:dyDescent="0.2">
      <c r="B10" s="10"/>
      <c r="C10" s="98"/>
      <c r="D10" s="98"/>
      <c r="E10" s="47" t="s">
        <v>196</v>
      </c>
      <c r="F10" s="48" t="s">
        <v>197</v>
      </c>
      <c r="G10" s="49" t="s">
        <v>198</v>
      </c>
      <c r="H10" s="101"/>
      <c r="I10" s="98"/>
    </row>
    <row r="11" spans="2:9" ht="20.100000000000001" customHeight="1" thickBot="1" x14ac:dyDescent="0.25">
      <c r="B11" s="3" t="s">
        <v>22</v>
      </c>
      <c r="C11" s="41">
        <f>'Denuncias-Renuncias'!H11/'Denuncias-Renuncias'!$G11</f>
        <v>9.4916684243830408E-3</v>
      </c>
      <c r="D11" s="41">
        <f>'Denuncias-Renuncias'!I11/'Denuncias-Renuncias'!G11</f>
        <v>4.2185192997257963E-4</v>
      </c>
      <c r="E11" s="41">
        <f>'Denuncias-Renuncias'!J11/'Denuncias-Renuncias'!G11</f>
        <v>0.71503902130352248</v>
      </c>
      <c r="F11" s="41">
        <f>'Denuncias-Renuncias'!K11/'Denuncias-Renuncias'!G11</f>
        <v>1.0757224214300781E-2</v>
      </c>
      <c r="G11" s="41">
        <f>'Denuncias-Renuncias'!L11/'Denuncias-Renuncias'!G11</f>
        <v>0.11400548407508965</v>
      </c>
      <c r="H11" s="41">
        <f>'Denuncias-Renuncias'!M11/'Denuncias-Renuncias'!G11</f>
        <v>8.8483442311748581E-2</v>
      </c>
      <c r="I11" s="41">
        <f>'Denuncias-Renuncias'!N11/'Denuncias-Renuncias'!G11</f>
        <v>6.1801307740982914E-2</v>
      </c>
    </row>
    <row r="12" spans="2:9" ht="20.100000000000001" customHeight="1" thickBot="1" x14ac:dyDescent="0.25">
      <c r="B12" s="4" t="s">
        <v>23</v>
      </c>
      <c r="C12" s="41">
        <f>'Denuncias-Renuncias'!H12/'Denuncias-Renuncias'!$G12</f>
        <v>2.9154518950437317E-3</v>
      </c>
      <c r="D12" s="41">
        <f>'Denuncias-Renuncias'!I12/'Denuncias-Renuncias'!G12</f>
        <v>0</v>
      </c>
      <c r="E12" s="41">
        <f>'Denuncias-Renuncias'!J12/'Denuncias-Renuncias'!G12</f>
        <v>0.51895043731778423</v>
      </c>
      <c r="F12" s="41">
        <f>'Denuncias-Renuncias'!K12/'Denuncias-Renuncias'!G12</f>
        <v>3.134110787172012E-2</v>
      </c>
      <c r="G12" s="41">
        <f>'Denuncias-Renuncias'!L12/'Denuncias-Renuncias'!G12</f>
        <v>0.32944606413994171</v>
      </c>
      <c r="H12" s="41">
        <f>'Denuncias-Renuncias'!M12/'Denuncias-Renuncias'!G12</f>
        <v>0.11516034985422741</v>
      </c>
      <c r="I12" s="41">
        <f>'Denuncias-Renuncias'!N12/'Denuncias-Renuncias'!G12</f>
        <v>2.1865889212827989E-3</v>
      </c>
    </row>
    <row r="13" spans="2:9" ht="20.100000000000001" customHeight="1" thickBot="1" x14ac:dyDescent="0.25">
      <c r="B13" s="4" t="s">
        <v>24</v>
      </c>
      <c r="C13" s="41">
        <f>'Denuncias-Renuncias'!H13/'Denuncias-Renuncias'!$G13</f>
        <v>3.1695721077654518E-3</v>
      </c>
      <c r="D13" s="41">
        <f>'Denuncias-Renuncias'!I13/'Denuncias-Renuncias'!G13</f>
        <v>1.5847860538827259E-3</v>
      </c>
      <c r="E13" s="41">
        <f>'Denuncias-Renuncias'!J13/'Denuncias-Renuncias'!G13</f>
        <v>0.64659270998415219</v>
      </c>
      <c r="F13" s="41">
        <f>'Denuncias-Renuncias'!K13/'Denuncias-Renuncias'!G13</f>
        <v>1.9017432646592711E-2</v>
      </c>
      <c r="G13" s="41">
        <f>'Denuncias-Renuncias'!L13/'Denuncias-Renuncias'!G13</f>
        <v>0.16957210776545167</v>
      </c>
      <c r="H13" s="41">
        <f>'Denuncias-Renuncias'!M13/'Denuncias-Renuncias'!G13</f>
        <v>0.12519809825673534</v>
      </c>
      <c r="I13" s="41">
        <f>'Denuncias-Renuncias'!N13/'Denuncias-Renuncias'!G13</f>
        <v>3.486529318541997E-2</v>
      </c>
    </row>
    <row r="14" spans="2:9" ht="20.100000000000001" customHeight="1" thickBot="1" x14ac:dyDescent="0.25">
      <c r="B14" s="4" t="s">
        <v>25</v>
      </c>
      <c r="C14" s="41">
        <f>'Denuncias-Renuncias'!H14/'Denuncias-Renuncias'!$G14</f>
        <v>9.9354197714853452E-3</v>
      </c>
      <c r="D14" s="41">
        <f>'Denuncias-Renuncias'!I14/'Denuncias-Renuncias'!G14</f>
        <v>0</v>
      </c>
      <c r="E14" s="41">
        <f>'Denuncias-Renuncias'!J14/'Denuncias-Renuncias'!G14</f>
        <v>0.76701440635866869</v>
      </c>
      <c r="F14" s="41">
        <f>'Denuncias-Renuncias'!K14/'Denuncias-Renuncias'!G14</f>
        <v>2.6328862394436166E-2</v>
      </c>
      <c r="G14" s="41">
        <f>'Denuncias-Renuncias'!L14/'Denuncias-Renuncias'!G14</f>
        <v>0.14307004470938897</v>
      </c>
      <c r="H14" s="41">
        <f>'Denuncias-Renuncias'!M14/'Denuncias-Renuncias'!G14</f>
        <v>4.3219076005961254E-2</v>
      </c>
      <c r="I14" s="41">
        <f>'Denuncias-Renuncias'!N14/'Denuncias-Renuncias'!G14</f>
        <v>1.0432190760059613E-2</v>
      </c>
    </row>
    <row r="15" spans="2:9" ht="20.100000000000001" customHeight="1" thickBot="1" x14ac:dyDescent="0.25">
      <c r="B15" s="4" t="s">
        <v>26</v>
      </c>
      <c r="C15" s="41">
        <f>'Denuncias-Renuncias'!H15/'Denuncias-Renuncias'!$G15</f>
        <v>6.5600656006560062E-3</v>
      </c>
      <c r="D15" s="41">
        <f>'Denuncias-Renuncias'!I15/'Denuncias-Renuncias'!G15</f>
        <v>0</v>
      </c>
      <c r="E15" s="41">
        <f>'Denuncias-Renuncias'!J15/'Denuncias-Renuncias'!G15</f>
        <v>0.71176711767117673</v>
      </c>
      <c r="F15" s="41">
        <f>'Denuncias-Renuncias'!K15/'Denuncias-Renuncias'!G15</f>
        <v>2.1320213202132021E-2</v>
      </c>
      <c r="G15" s="41">
        <f>'Denuncias-Renuncias'!L15/'Denuncias-Renuncias'!G15</f>
        <v>0.11193111931119311</v>
      </c>
      <c r="H15" s="41">
        <f>'Denuncias-Renuncias'!M15/'Denuncias-Renuncias'!G15</f>
        <v>0.12382123821238213</v>
      </c>
      <c r="I15" s="41">
        <f>'Denuncias-Renuncias'!N15/'Denuncias-Renuncias'!G15</f>
        <v>2.4600246002460024E-2</v>
      </c>
    </row>
    <row r="16" spans="2:9" ht="20.100000000000001" customHeight="1" thickBot="1" x14ac:dyDescent="0.25">
      <c r="B16" s="4" t="s">
        <v>27</v>
      </c>
      <c r="C16" s="41">
        <f>'Denuncias-Renuncias'!H16/'Denuncias-Renuncias'!$G16</f>
        <v>0</v>
      </c>
      <c r="D16" s="41">
        <f>'Denuncias-Renuncias'!I16/'Denuncias-Renuncias'!G16</f>
        <v>0</v>
      </c>
      <c r="E16" s="41">
        <f>'Denuncias-Renuncias'!J16/'Denuncias-Renuncias'!G16</f>
        <v>0.58415841584158412</v>
      </c>
      <c r="F16" s="41">
        <f>'Denuncias-Renuncias'!K16/'Denuncias-Renuncias'!G16</f>
        <v>7.9207920792079209E-3</v>
      </c>
      <c r="G16" s="41">
        <f>'Denuncias-Renuncias'!L16/'Denuncias-Renuncias'!G16</f>
        <v>4.5544554455445543E-2</v>
      </c>
      <c r="H16" s="41">
        <f>'Denuncias-Renuncias'!M16/'Denuncias-Renuncias'!G16</f>
        <v>7.5247524752475245E-2</v>
      </c>
      <c r="I16" s="41">
        <f>'Denuncias-Renuncias'!N16/'Denuncias-Renuncias'!G16</f>
        <v>0.28712871287128711</v>
      </c>
    </row>
    <row r="17" spans="2:9" ht="20.100000000000001" customHeight="1" thickBot="1" x14ac:dyDescent="0.25">
      <c r="B17" s="4" t="s">
        <v>28</v>
      </c>
      <c r="C17" s="41">
        <f>'Denuncias-Renuncias'!H17/'Denuncias-Renuncias'!$G17</f>
        <v>1.6783216783216783E-2</v>
      </c>
      <c r="D17" s="41">
        <f>'Denuncias-Renuncias'!I17/'Denuncias-Renuncias'!G17</f>
        <v>6.993006993006993E-4</v>
      </c>
      <c r="E17" s="41">
        <f>'Denuncias-Renuncias'!J17/'Denuncias-Renuncias'!G17</f>
        <v>0.80349650349650348</v>
      </c>
      <c r="F17" s="41">
        <f>'Denuncias-Renuncias'!K17/'Denuncias-Renuncias'!G17</f>
        <v>1.4685314685314685E-2</v>
      </c>
      <c r="G17" s="41">
        <f>'Denuncias-Renuncias'!L17/'Denuncias-Renuncias'!G17</f>
        <v>0.13286713286713286</v>
      </c>
      <c r="H17" s="41">
        <f>'Denuncias-Renuncias'!M17/'Denuncias-Renuncias'!G17</f>
        <v>3.006993006993007E-2</v>
      </c>
      <c r="I17" s="41">
        <f>'Denuncias-Renuncias'!N17/'Denuncias-Renuncias'!G17</f>
        <v>1.3986013986013986E-3</v>
      </c>
    </row>
    <row r="18" spans="2:9" ht="20.100000000000001" customHeight="1" thickBot="1" x14ac:dyDescent="0.25">
      <c r="B18" s="4" t="s">
        <v>29</v>
      </c>
      <c r="C18" s="41">
        <f>'Denuncias-Renuncias'!H18/'Denuncias-Renuncias'!$G18</f>
        <v>4.018369690011481E-3</v>
      </c>
      <c r="D18" s="41">
        <f>'Denuncias-Renuncias'!I18/'Denuncias-Renuncias'!G18</f>
        <v>5.7405281285878302E-4</v>
      </c>
      <c r="E18" s="41">
        <f>'Denuncias-Renuncias'!J18/'Denuncias-Renuncias'!G18</f>
        <v>0.79621125143513205</v>
      </c>
      <c r="F18" s="41">
        <f>'Denuncias-Renuncias'!K18/'Denuncias-Renuncias'!G18</f>
        <v>1.6073478760045924E-2</v>
      </c>
      <c r="G18" s="41">
        <f>'Denuncias-Renuncias'!L18/'Denuncias-Renuncias'!G18</f>
        <v>5.2238805970149252E-2</v>
      </c>
      <c r="H18" s="41">
        <f>'Denuncias-Renuncias'!M18/'Denuncias-Renuncias'!G18</f>
        <v>5.3386911595866816E-2</v>
      </c>
      <c r="I18" s="41">
        <f>'Denuncias-Renuncias'!N18/'Denuncias-Renuncias'!G18</f>
        <v>7.7497129735935699E-2</v>
      </c>
    </row>
    <row r="19" spans="2:9" ht="20.100000000000001" customHeight="1" thickBot="1" x14ac:dyDescent="0.25">
      <c r="B19" s="4" t="s">
        <v>30</v>
      </c>
      <c r="C19" s="41">
        <f>'Denuncias-Renuncias'!H19/'Denuncias-Renuncias'!$G19</f>
        <v>1.0075982821275189E-2</v>
      </c>
      <c r="D19" s="41">
        <f>'Denuncias-Renuncias'!I19/'Denuncias-Renuncias'!G19</f>
        <v>3.4687809712586719E-3</v>
      </c>
      <c r="E19" s="41">
        <f>'Denuncias-Renuncias'!J19/'Denuncias-Renuncias'!G19</f>
        <v>0.73257350512058139</v>
      </c>
      <c r="F19" s="41">
        <f>'Denuncias-Renuncias'!K19/'Denuncias-Renuncias'!G19</f>
        <v>1.0901883052527254E-2</v>
      </c>
      <c r="G19" s="41">
        <f>'Denuncias-Renuncias'!L19/'Denuncias-Renuncias'!G19</f>
        <v>0.14800132144037001</v>
      </c>
      <c r="H19" s="41">
        <f>'Denuncias-Renuncias'!M19/'Denuncias-Renuncias'!G19</f>
        <v>8.8866864882722163E-2</v>
      </c>
      <c r="I19" s="41">
        <f>'Denuncias-Renuncias'!N19/'Denuncias-Renuncias'!G19</f>
        <v>6.1116617112652793E-3</v>
      </c>
    </row>
    <row r="20" spans="2:9" ht="20.100000000000001" customHeight="1" thickBot="1" x14ac:dyDescent="0.25">
      <c r="B20" s="4" t="s">
        <v>31</v>
      </c>
      <c r="C20" s="41">
        <f>'Denuncias-Renuncias'!H20/'Denuncias-Renuncias'!$G20</f>
        <v>6.9852357517066199E-3</v>
      </c>
      <c r="D20" s="41">
        <f>'Denuncias-Renuncias'!I20/'Denuncias-Renuncias'!G20</f>
        <v>3.1751071598666456E-4</v>
      </c>
      <c r="E20" s="41">
        <f>'Denuncias-Renuncias'!J20/'Denuncias-Renuncias'!G20</f>
        <v>0.67248769645975548</v>
      </c>
      <c r="F20" s="41">
        <f>'Denuncias-Renuncias'!K20/'Denuncias-Renuncias'!G20</f>
        <v>2.2384505477059852E-2</v>
      </c>
      <c r="G20" s="41">
        <f>'Denuncias-Renuncias'!L20/'Denuncias-Renuncias'!G20</f>
        <v>0.1377996507382124</v>
      </c>
      <c r="H20" s="41">
        <f>'Denuncias-Renuncias'!M20/'Denuncias-Renuncias'!G20</f>
        <v>0.13319574535640577</v>
      </c>
      <c r="I20" s="41">
        <f>'Denuncias-Renuncias'!N20/'Denuncias-Renuncias'!G20</f>
        <v>2.6829655500873153E-2</v>
      </c>
    </row>
    <row r="21" spans="2:9" ht="20.100000000000001" customHeight="1" thickBot="1" x14ac:dyDescent="0.25">
      <c r="B21" s="4" t="s">
        <v>32</v>
      </c>
      <c r="C21" s="41">
        <f>'Denuncias-Renuncias'!H21/'Denuncias-Renuncias'!$G21</f>
        <v>7.102272727272727E-3</v>
      </c>
      <c r="D21" s="41">
        <f>'Denuncias-Renuncias'!I21/'Denuncias-Renuncias'!G21</f>
        <v>4.261363636363636E-3</v>
      </c>
      <c r="E21" s="41">
        <f>'Denuncias-Renuncias'!J21/'Denuncias-Renuncias'!G21</f>
        <v>0.69744318181818177</v>
      </c>
      <c r="F21" s="41">
        <f>'Denuncias-Renuncias'!K21/'Denuncias-Renuncias'!G21</f>
        <v>1.4204545454545455E-3</v>
      </c>
      <c r="G21" s="41">
        <f>'Denuncias-Renuncias'!L21/'Denuncias-Renuncias'!G21</f>
        <v>0.15198863636363635</v>
      </c>
      <c r="H21" s="41">
        <f>'Denuncias-Renuncias'!M21/'Denuncias-Renuncias'!G21</f>
        <v>4.4034090909090912E-2</v>
      </c>
      <c r="I21" s="41">
        <f>'Denuncias-Renuncias'!N21/'Denuncias-Renuncias'!G21</f>
        <v>9.375E-2</v>
      </c>
    </row>
    <row r="22" spans="2:9" ht="20.100000000000001" customHeight="1" thickBot="1" x14ac:dyDescent="0.25">
      <c r="B22" s="4" t="s">
        <v>33</v>
      </c>
      <c r="C22" s="41">
        <f>'Denuncias-Renuncias'!H22/'Denuncias-Renuncias'!$G22</f>
        <v>1.7901234567901235E-2</v>
      </c>
      <c r="D22" s="41">
        <f>'Denuncias-Renuncias'!I22/'Denuncias-Renuncias'!G22</f>
        <v>0</v>
      </c>
      <c r="E22" s="41">
        <f>'Denuncias-Renuncias'!J22/'Denuncias-Renuncias'!G22</f>
        <v>0.8179012345679012</v>
      </c>
      <c r="F22" s="41">
        <f>'Denuncias-Renuncias'!K22/'Denuncias-Renuncias'!G22</f>
        <v>1.3580246913580247E-2</v>
      </c>
      <c r="G22" s="41">
        <f>'Denuncias-Renuncias'!L22/'Denuncias-Renuncias'!G22</f>
        <v>8.4567901234567908E-2</v>
      </c>
      <c r="H22" s="41">
        <f>'Denuncias-Renuncias'!M22/'Denuncias-Renuncias'!G22</f>
        <v>5.0617283950617285E-2</v>
      </c>
      <c r="I22" s="41">
        <f>'Denuncias-Renuncias'!N22/'Denuncias-Renuncias'!G22</f>
        <v>1.5432098765432098E-2</v>
      </c>
    </row>
    <row r="23" spans="2:9" ht="20.100000000000001" customHeight="1" thickBot="1" x14ac:dyDescent="0.25">
      <c r="B23" s="4" t="s">
        <v>34</v>
      </c>
      <c r="C23" s="41">
        <f>'Denuncias-Renuncias'!H23/'Denuncias-Renuncias'!$G23</f>
        <v>1.2780011487650775E-2</v>
      </c>
      <c r="D23" s="41">
        <f>'Denuncias-Renuncias'!I23/'Denuncias-Renuncias'!G23</f>
        <v>7.1797817346352672E-4</v>
      </c>
      <c r="E23" s="41">
        <f>'Denuncias-Renuncias'!J23/'Denuncias-Renuncias'!G23</f>
        <v>0.74985640436530732</v>
      </c>
      <c r="F23" s="41">
        <f>'Denuncias-Renuncias'!K23/'Denuncias-Renuncias'!G23</f>
        <v>1.0338885697874785E-2</v>
      </c>
      <c r="G23" s="41">
        <f>'Denuncias-Renuncias'!L23/'Denuncias-Renuncias'!G23</f>
        <v>0.14043653072946582</v>
      </c>
      <c r="H23" s="41">
        <f>'Denuncias-Renuncias'!M23/'Denuncias-Renuncias'!G23</f>
        <v>5.9448592762780014E-2</v>
      </c>
      <c r="I23" s="41">
        <f>'Denuncias-Renuncias'!N23/'Denuncias-Renuncias'!G23</f>
        <v>2.6421596783457783E-2</v>
      </c>
    </row>
    <row r="24" spans="2:9" ht="20.100000000000001" customHeight="1" thickBot="1" x14ac:dyDescent="0.25">
      <c r="B24" s="4" t="s">
        <v>35</v>
      </c>
      <c r="C24" s="41">
        <f>'Denuncias-Renuncias'!H24/'Denuncias-Renuncias'!$G24</f>
        <v>0</v>
      </c>
      <c r="D24" s="41">
        <f>'Denuncias-Renuncias'!I24/'Denuncias-Renuncias'!G24</f>
        <v>0</v>
      </c>
      <c r="E24" s="41">
        <f>'Denuncias-Renuncias'!J24/'Denuncias-Renuncias'!G24</f>
        <v>0.82669425763062598</v>
      </c>
      <c r="F24" s="41">
        <f>'Denuncias-Renuncias'!K24/'Denuncias-Renuncias'!G24</f>
        <v>1.7589239524055871E-2</v>
      </c>
      <c r="G24" s="41">
        <f>'Denuncias-Renuncias'!L24/'Denuncias-Renuncias'!G24</f>
        <v>0.11019141231246767</v>
      </c>
      <c r="H24" s="41">
        <f>'Denuncias-Renuncias'!M24/'Denuncias-Renuncias'!G24</f>
        <v>4.5007759958613551E-2</v>
      </c>
      <c r="I24" s="41">
        <f>'Denuncias-Renuncias'!N24/'Denuncias-Renuncias'!G24</f>
        <v>5.1733057423693739E-4</v>
      </c>
    </row>
    <row r="25" spans="2:9" ht="20.100000000000001" customHeight="1" thickBot="1" x14ac:dyDescent="0.25">
      <c r="B25" s="4" t="s">
        <v>36</v>
      </c>
      <c r="C25" s="41">
        <f>'Denuncias-Renuncias'!H25/'Denuncias-Renuncias'!$G25</f>
        <v>0</v>
      </c>
      <c r="D25" s="41">
        <f>'Denuncias-Renuncias'!I25/'Denuncias-Renuncias'!G25</f>
        <v>0</v>
      </c>
      <c r="E25" s="41">
        <f>'Denuncias-Renuncias'!J25/'Denuncias-Renuncias'!G25</f>
        <v>0.82681564245810057</v>
      </c>
      <c r="F25" s="41">
        <f>'Denuncias-Renuncias'!K25/'Denuncias-Renuncias'!G25</f>
        <v>3.0726256983240222E-2</v>
      </c>
      <c r="G25" s="41">
        <f>'Denuncias-Renuncias'!L25/'Denuncias-Renuncias'!G25</f>
        <v>0.1005586592178771</v>
      </c>
      <c r="H25" s="41">
        <f>'Denuncias-Renuncias'!M25/'Denuncias-Renuncias'!G25</f>
        <v>2.5139664804469275E-2</v>
      </c>
      <c r="I25" s="41">
        <f>'Denuncias-Renuncias'!N25/'Denuncias-Renuncias'!G25</f>
        <v>1.6759776536312849E-2</v>
      </c>
    </row>
    <row r="26" spans="2:9" ht="20.100000000000001" customHeight="1" thickBot="1" x14ac:dyDescent="0.25">
      <c r="B26" s="5" t="s">
        <v>37</v>
      </c>
      <c r="C26" s="41">
        <f>'Denuncias-Renuncias'!H26/'Denuncias-Renuncias'!$G26</f>
        <v>4.9167927382753406E-2</v>
      </c>
      <c r="D26" s="41">
        <f>'Denuncias-Renuncias'!I26/'Denuncias-Renuncias'!G26</f>
        <v>8.3207261724659604E-3</v>
      </c>
      <c r="E26" s="41">
        <f>'Denuncias-Renuncias'!J26/'Denuncias-Renuncias'!G26</f>
        <v>0.55370650529500753</v>
      </c>
      <c r="F26" s="41">
        <f>'Denuncias-Renuncias'!K26/'Denuncias-Renuncias'!G26</f>
        <v>1.8154311649016642E-2</v>
      </c>
      <c r="G26" s="41">
        <f>'Denuncias-Renuncias'!L26/'Denuncias-Renuncias'!G26</f>
        <v>0.28517397881996975</v>
      </c>
      <c r="H26" s="41">
        <f>'Denuncias-Renuncias'!M26/'Denuncias-Renuncias'!G26</f>
        <v>4.2360060514372161E-2</v>
      </c>
      <c r="I26" s="41">
        <f>'Denuncias-Renuncias'!N26/'Denuncias-Renuncias'!G26</f>
        <v>4.3116490166414521E-2</v>
      </c>
    </row>
    <row r="27" spans="2:9" ht="20.100000000000001" customHeight="1" thickBot="1" x14ac:dyDescent="0.25">
      <c r="B27" s="6" t="s">
        <v>38</v>
      </c>
      <c r="C27" s="41">
        <f>'Denuncias-Renuncias'!H27/'Denuncias-Renuncias'!$G27</f>
        <v>0</v>
      </c>
      <c r="D27" s="41">
        <f>'Denuncias-Renuncias'!I27/'Denuncias-Renuncias'!G27</f>
        <v>0</v>
      </c>
      <c r="E27" s="41">
        <f>'Denuncias-Renuncias'!J27/'Denuncias-Renuncias'!G27</f>
        <v>0.9641255605381166</v>
      </c>
      <c r="F27" s="41">
        <f>'Denuncias-Renuncias'!K27/'Denuncias-Renuncias'!G27</f>
        <v>0</v>
      </c>
      <c r="G27" s="41">
        <f>'Denuncias-Renuncias'!L27/'Denuncias-Renuncias'!G27</f>
        <v>3.5874439461883408E-2</v>
      </c>
      <c r="H27" s="41">
        <f>'Denuncias-Renuncias'!M27/'Denuncias-Renuncias'!G27</f>
        <v>0</v>
      </c>
      <c r="I27" s="41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2">
        <f>'Denuncias-Renuncias'!H28/'Denuncias-Renuncias'!$G28</f>
        <v>1.0112882836929763E-2</v>
      </c>
      <c r="D28" s="42">
        <f>'Denuncias-Renuncias'!I28/'Denuncias-Renuncias'!G28</f>
        <v>1.0866913574771018E-3</v>
      </c>
      <c r="E28" s="42">
        <f>'Denuncias-Renuncias'!J28/'Denuncias-Renuncias'!G28</f>
        <v>0.72211749573085537</v>
      </c>
      <c r="F28" s="42">
        <f>'Denuncias-Renuncias'!K28/'Denuncias-Renuncias'!G28</f>
        <v>1.5213679004679426E-2</v>
      </c>
      <c r="G28" s="42">
        <f>'Denuncias-Renuncias'!L28/'Denuncias-Renuncias'!G28</f>
        <v>0.13583641968463772</v>
      </c>
      <c r="H28" s="42">
        <f>'Denuncias-Renuncias'!M28/'Denuncias-Renuncias'!G28</f>
        <v>8.1945399303630442E-2</v>
      </c>
      <c r="I28" s="42">
        <f>'Denuncias-Renuncias'!N28/'Denuncias-Renuncias'!G28</f>
        <v>3.3687432081790154E-2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9: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50"/>
      <c r="C9" s="87" t="s">
        <v>204</v>
      </c>
      <c r="D9" s="87"/>
      <c r="E9" s="87"/>
      <c r="F9" s="87"/>
      <c r="G9" s="87" t="s">
        <v>205</v>
      </c>
      <c r="H9" s="87"/>
      <c r="I9" s="87"/>
    </row>
    <row r="10" spans="2:9" ht="72" thickBot="1" x14ac:dyDescent="0.25">
      <c r="B10" s="38"/>
      <c r="C10" s="23" t="s">
        <v>206</v>
      </c>
      <c r="D10" s="23" t="s">
        <v>207</v>
      </c>
      <c r="E10" s="23" t="s">
        <v>208</v>
      </c>
      <c r="F10" s="23" t="s">
        <v>209</v>
      </c>
      <c r="G10" s="23" t="s">
        <v>210</v>
      </c>
      <c r="H10" s="23" t="s">
        <v>211</v>
      </c>
      <c r="I10" s="23" t="s">
        <v>212</v>
      </c>
    </row>
    <row r="11" spans="2:9" ht="20.100000000000001" customHeight="1" thickBot="1" x14ac:dyDescent="0.25">
      <c r="B11" s="3" t="s">
        <v>22</v>
      </c>
      <c r="C11" s="19">
        <v>94</v>
      </c>
      <c r="D11" s="19">
        <v>35</v>
      </c>
      <c r="E11" s="19">
        <v>99</v>
      </c>
      <c r="F11" s="19">
        <v>228</v>
      </c>
      <c r="G11" s="19">
        <v>3162</v>
      </c>
      <c r="H11" s="19">
        <v>6</v>
      </c>
      <c r="I11" s="19">
        <v>3168</v>
      </c>
    </row>
    <row r="12" spans="2:9" ht="20.100000000000001" customHeight="1" thickBot="1" x14ac:dyDescent="0.25">
      <c r="B12" s="4" t="s">
        <v>23</v>
      </c>
      <c r="C12" s="20">
        <v>8</v>
      </c>
      <c r="D12" s="20">
        <v>5</v>
      </c>
      <c r="E12" s="20">
        <v>2</v>
      </c>
      <c r="F12" s="20">
        <v>15</v>
      </c>
      <c r="G12" s="20">
        <v>330</v>
      </c>
      <c r="H12" s="20">
        <v>0</v>
      </c>
      <c r="I12" s="20">
        <v>330</v>
      </c>
    </row>
    <row r="13" spans="2:9" ht="20.100000000000001" customHeight="1" thickBot="1" x14ac:dyDescent="0.25">
      <c r="B13" s="4" t="s">
        <v>24</v>
      </c>
      <c r="C13" s="20">
        <v>4</v>
      </c>
      <c r="D13" s="20">
        <v>3</v>
      </c>
      <c r="E13" s="20">
        <v>1</v>
      </c>
      <c r="F13" s="20">
        <v>8</v>
      </c>
      <c r="G13" s="20">
        <v>190</v>
      </c>
      <c r="H13" s="20">
        <v>0</v>
      </c>
      <c r="I13" s="20">
        <v>190</v>
      </c>
    </row>
    <row r="14" spans="2:9" ht="20.100000000000001" customHeight="1" thickBot="1" x14ac:dyDescent="0.25">
      <c r="B14" s="4" t="s">
        <v>25</v>
      </c>
      <c r="C14" s="20">
        <v>3</v>
      </c>
      <c r="D14" s="20">
        <v>2</v>
      </c>
      <c r="E14" s="20">
        <v>8</v>
      </c>
      <c r="F14" s="20">
        <v>13</v>
      </c>
      <c r="G14" s="20">
        <v>761</v>
      </c>
      <c r="H14" s="20">
        <v>0</v>
      </c>
      <c r="I14" s="20">
        <v>761</v>
      </c>
    </row>
    <row r="15" spans="2:9" ht="20.100000000000001" customHeight="1" thickBot="1" x14ac:dyDescent="0.25">
      <c r="B15" s="4" t="s">
        <v>26</v>
      </c>
      <c r="C15" s="20">
        <v>70</v>
      </c>
      <c r="D15" s="20">
        <v>9</v>
      </c>
      <c r="E15" s="20">
        <v>72</v>
      </c>
      <c r="F15" s="20">
        <v>151</v>
      </c>
      <c r="G15" s="20">
        <v>774</v>
      </c>
      <c r="H15" s="20">
        <v>12</v>
      </c>
      <c r="I15" s="20">
        <v>786</v>
      </c>
    </row>
    <row r="16" spans="2:9" ht="20.100000000000001" customHeight="1" thickBot="1" x14ac:dyDescent="0.25">
      <c r="B16" s="4" t="s">
        <v>27</v>
      </c>
      <c r="C16" s="20">
        <v>1</v>
      </c>
      <c r="D16" s="20">
        <v>4</v>
      </c>
      <c r="E16" s="20">
        <v>5</v>
      </c>
      <c r="F16" s="20">
        <v>10</v>
      </c>
      <c r="G16" s="20">
        <v>244</v>
      </c>
      <c r="H16" s="20">
        <v>2</v>
      </c>
      <c r="I16" s="20">
        <v>246</v>
      </c>
    </row>
    <row r="17" spans="2:9" ht="20.100000000000001" customHeight="1" thickBot="1" x14ac:dyDescent="0.25">
      <c r="B17" s="4" t="s">
        <v>28</v>
      </c>
      <c r="C17" s="20">
        <v>23</v>
      </c>
      <c r="D17" s="20">
        <v>2</v>
      </c>
      <c r="E17" s="20">
        <v>2</v>
      </c>
      <c r="F17" s="20">
        <v>27</v>
      </c>
      <c r="G17" s="20">
        <v>466</v>
      </c>
      <c r="H17" s="20">
        <v>0</v>
      </c>
      <c r="I17" s="20">
        <v>466</v>
      </c>
    </row>
    <row r="18" spans="2:9" ht="20.100000000000001" customHeight="1" thickBot="1" x14ac:dyDescent="0.25">
      <c r="B18" s="4" t="s">
        <v>29</v>
      </c>
      <c r="C18" s="20">
        <v>8</v>
      </c>
      <c r="D18" s="20">
        <v>1</v>
      </c>
      <c r="E18" s="20">
        <v>1</v>
      </c>
      <c r="F18" s="20">
        <v>10</v>
      </c>
      <c r="G18" s="20">
        <v>705</v>
      </c>
      <c r="H18" s="20">
        <v>18</v>
      </c>
      <c r="I18" s="20">
        <v>723</v>
      </c>
    </row>
    <row r="19" spans="2:9" ht="20.100000000000001" customHeight="1" thickBot="1" x14ac:dyDescent="0.25">
      <c r="B19" s="4" t="s">
        <v>30</v>
      </c>
      <c r="C19" s="20">
        <v>33</v>
      </c>
      <c r="D19" s="20">
        <v>47</v>
      </c>
      <c r="E19" s="20">
        <v>18</v>
      </c>
      <c r="F19" s="20">
        <v>98</v>
      </c>
      <c r="G19" s="20">
        <v>2022</v>
      </c>
      <c r="H19" s="20">
        <v>58</v>
      </c>
      <c r="I19" s="20">
        <v>2080</v>
      </c>
    </row>
    <row r="20" spans="2:9" ht="20.100000000000001" customHeight="1" thickBot="1" x14ac:dyDescent="0.25">
      <c r="B20" s="4" t="s">
        <v>31</v>
      </c>
      <c r="C20" s="20">
        <v>85</v>
      </c>
      <c r="D20" s="20">
        <v>29</v>
      </c>
      <c r="E20" s="20">
        <v>47</v>
      </c>
      <c r="F20" s="20">
        <v>161</v>
      </c>
      <c r="G20" s="20">
        <v>1548</v>
      </c>
      <c r="H20" s="20">
        <v>30</v>
      </c>
      <c r="I20" s="20">
        <v>1578</v>
      </c>
    </row>
    <row r="21" spans="2:9" ht="20.100000000000001" customHeight="1" thickBot="1" x14ac:dyDescent="0.25">
      <c r="B21" s="4" t="s">
        <v>32</v>
      </c>
      <c r="C21" s="20">
        <v>1</v>
      </c>
      <c r="D21" s="20">
        <v>0</v>
      </c>
      <c r="E21" s="20">
        <v>19</v>
      </c>
      <c r="F21" s="20">
        <v>20</v>
      </c>
      <c r="G21" s="20">
        <v>215</v>
      </c>
      <c r="H21" s="20">
        <v>0</v>
      </c>
      <c r="I21" s="20">
        <v>215</v>
      </c>
    </row>
    <row r="22" spans="2:9" ht="20.100000000000001" customHeight="1" thickBot="1" x14ac:dyDescent="0.25">
      <c r="B22" s="4" t="s">
        <v>33</v>
      </c>
      <c r="C22" s="20">
        <v>13</v>
      </c>
      <c r="D22" s="20">
        <v>3</v>
      </c>
      <c r="E22" s="20">
        <v>0</v>
      </c>
      <c r="F22" s="20">
        <v>16</v>
      </c>
      <c r="G22" s="20">
        <v>560</v>
      </c>
      <c r="H22" s="20">
        <v>0</v>
      </c>
      <c r="I22" s="20">
        <v>560</v>
      </c>
    </row>
    <row r="23" spans="2:9" ht="20.100000000000001" customHeight="1" thickBot="1" x14ac:dyDescent="0.25">
      <c r="B23" s="4" t="s">
        <v>34</v>
      </c>
      <c r="C23" s="20">
        <v>44</v>
      </c>
      <c r="D23" s="20">
        <v>52</v>
      </c>
      <c r="E23" s="20">
        <v>8</v>
      </c>
      <c r="F23" s="20">
        <v>104</v>
      </c>
      <c r="G23" s="20">
        <v>2527</v>
      </c>
      <c r="H23" s="20">
        <v>12</v>
      </c>
      <c r="I23" s="20">
        <v>2539</v>
      </c>
    </row>
    <row r="24" spans="2:9" ht="20.100000000000001" customHeight="1" thickBot="1" x14ac:dyDescent="0.25">
      <c r="B24" s="4" t="s">
        <v>35</v>
      </c>
      <c r="C24" s="20">
        <v>19</v>
      </c>
      <c r="D24" s="20">
        <v>0</v>
      </c>
      <c r="E24" s="20">
        <v>0</v>
      </c>
      <c r="F24" s="20">
        <v>19</v>
      </c>
      <c r="G24" s="20">
        <v>713</v>
      </c>
      <c r="H24" s="20">
        <v>0</v>
      </c>
      <c r="I24" s="20">
        <v>713</v>
      </c>
    </row>
    <row r="25" spans="2:9" ht="20.100000000000001" customHeight="1" thickBot="1" x14ac:dyDescent="0.25">
      <c r="B25" s="4" t="s">
        <v>36</v>
      </c>
      <c r="C25" s="20">
        <v>11</v>
      </c>
      <c r="D25" s="20">
        <v>4</v>
      </c>
      <c r="E25" s="20">
        <v>3</v>
      </c>
      <c r="F25" s="20">
        <v>18</v>
      </c>
      <c r="G25" s="20">
        <v>154</v>
      </c>
      <c r="H25" s="20">
        <v>2</v>
      </c>
      <c r="I25" s="20">
        <v>156</v>
      </c>
    </row>
    <row r="26" spans="2:9" ht="20.100000000000001" customHeight="1" thickBot="1" x14ac:dyDescent="0.25">
      <c r="B26" s="5" t="s">
        <v>37</v>
      </c>
      <c r="C26" s="20">
        <v>13</v>
      </c>
      <c r="D26" s="20">
        <v>10</v>
      </c>
      <c r="E26" s="20">
        <v>0</v>
      </c>
      <c r="F26" s="20">
        <v>23</v>
      </c>
      <c r="G26" s="20">
        <v>390</v>
      </c>
      <c r="H26" s="20">
        <v>10</v>
      </c>
      <c r="I26" s="20">
        <v>400</v>
      </c>
    </row>
    <row r="27" spans="2:9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64</v>
      </c>
      <c r="H27" s="21">
        <v>0</v>
      </c>
      <c r="I27" s="21">
        <v>64</v>
      </c>
    </row>
    <row r="28" spans="2:9" ht="20.100000000000001" customHeight="1" thickBot="1" x14ac:dyDescent="0.25">
      <c r="B28" s="7" t="s">
        <v>39</v>
      </c>
      <c r="C28" s="9">
        <f>SUM(C11:C27)</f>
        <v>430</v>
      </c>
      <c r="D28" s="9">
        <f t="shared" ref="D28:I28" si="0">SUM(D11:D27)</f>
        <v>206</v>
      </c>
      <c r="E28" s="9">
        <f t="shared" si="0"/>
        <v>285</v>
      </c>
      <c r="F28" s="9">
        <f t="shared" si="0"/>
        <v>921</v>
      </c>
      <c r="G28" s="9">
        <f t="shared" si="0"/>
        <v>14825</v>
      </c>
      <c r="H28" s="9">
        <f t="shared" si="0"/>
        <v>150</v>
      </c>
      <c r="I28" s="9">
        <f t="shared" si="0"/>
        <v>14975</v>
      </c>
    </row>
    <row r="29" spans="2:9" x14ac:dyDescent="0.2">
      <c r="C29" s="62"/>
      <c r="D29" s="62"/>
      <c r="E29" s="62"/>
      <c r="F29" s="62"/>
      <c r="G29" s="62"/>
      <c r="H29" s="62"/>
      <c r="I29" s="62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K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9" max="19" width="12.25" customWidth="1"/>
  </cols>
  <sheetData>
    <row r="7" spans="2:8" ht="46.5" customHeight="1" x14ac:dyDescent="0.2"/>
    <row r="9" spans="2:8" ht="41.25" customHeight="1" x14ac:dyDescent="0.2">
      <c r="B9" s="51"/>
      <c r="C9" s="105" t="s">
        <v>213</v>
      </c>
      <c r="D9" s="106"/>
      <c r="E9" s="106"/>
      <c r="F9" s="106"/>
      <c r="G9" s="106"/>
      <c r="H9" s="107"/>
    </row>
    <row r="10" spans="2:8" ht="41.25" customHeight="1" x14ac:dyDescent="0.2">
      <c r="B10" s="51"/>
      <c r="C10" s="88" t="s">
        <v>214</v>
      </c>
      <c r="D10" s="88"/>
      <c r="E10" s="88" t="s">
        <v>215</v>
      </c>
      <c r="F10" s="88"/>
      <c r="G10" s="88" t="s">
        <v>216</v>
      </c>
      <c r="H10" s="88" t="s">
        <v>75</v>
      </c>
    </row>
    <row r="11" spans="2:8" ht="41.25" customHeight="1" x14ac:dyDescent="0.2">
      <c r="B11" s="51"/>
      <c r="C11" s="16" t="s">
        <v>217</v>
      </c>
      <c r="D11" s="16" t="s">
        <v>218</v>
      </c>
      <c r="E11" s="16" t="s">
        <v>219</v>
      </c>
      <c r="F11" s="16" t="s">
        <v>220</v>
      </c>
      <c r="G11" s="88"/>
      <c r="H11" s="88"/>
    </row>
    <row r="12" spans="2:8" ht="20.100000000000001" customHeight="1" thickBot="1" x14ac:dyDescent="0.25">
      <c r="B12" s="3" t="s">
        <v>22</v>
      </c>
      <c r="C12" s="56">
        <f t="shared" ref="C12:C29" si="0">+C37/K37</f>
        <v>1.6343595591030026E-2</v>
      </c>
      <c r="D12" s="56">
        <f t="shared" ref="D12:D29" si="1">+D37/K37</f>
        <v>0.14455846952996326</v>
      </c>
      <c r="E12" s="56">
        <f t="shared" ref="E12:E29" si="2">+E37/K37</f>
        <v>2.8886354998099582E-2</v>
      </c>
      <c r="F12" s="56">
        <f t="shared" ref="F12:F29" si="3">+F37/K37</f>
        <v>0.40136830102622578</v>
      </c>
      <c r="G12" s="56">
        <f t="shared" ref="G12:G29" si="4">+G37/K37</f>
        <v>0.18446724946154822</v>
      </c>
      <c r="H12" s="56">
        <f>1-C12-D12-E12-F12-G12</f>
        <v>0.22437602939313309</v>
      </c>
    </row>
    <row r="13" spans="2:8" ht="20.100000000000001" customHeight="1" thickBot="1" x14ac:dyDescent="0.25">
      <c r="B13" s="4" t="s">
        <v>23</v>
      </c>
      <c r="C13" s="56">
        <f t="shared" si="0"/>
        <v>7.5313807531380752E-3</v>
      </c>
      <c r="D13" s="56">
        <f t="shared" si="1"/>
        <v>0.14644351464435146</v>
      </c>
      <c r="E13" s="56">
        <f t="shared" si="2"/>
        <v>1.2552301255230125E-2</v>
      </c>
      <c r="F13" s="56">
        <f t="shared" si="3"/>
        <v>0.27615062761506276</v>
      </c>
      <c r="G13" s="56">
        <f t="shared" si="4"/>
        <v>0.1707112970711297</v>
      </c>
      <c r="H13" s="56">
        <f t="shared" ref="H13:H29" si="5">1-C13-D13-E13-F13-G13</f>
        <v>0.38661087866108784</v>
      </c>
    </row>
    <row r="14" spans="2:8" ht="20.100000000000001" customHeight="1" thickBot="1" x14ac:dyDescent="0.25">
      <c r="B14" s="4" t="s">
        <v>24</v>
      </c>
      <c r="C14" s="56">
        <f t="shared" si="0"/>
        <v>1.468189233278956E-2</v>
      </c>
      <c r="D14" s="56">
        <f t="shared" si="1"/>
        <v>0.17128874388254486</v>
      </c>
      <c r="E14" s="56">
        <f t="shared" si="2"/>
        <v>1.3050570962479609E-2</v>
      </c>
      <c r="F14" s="56">
        <f t="shared" si="3"/>
        <v>0.3099510603588907</v>
      </c>
      <c r="G14" s="56">
        <f t="shared" si="4"/>
        <v>0.29200652528548127</v>
      </c>
      <c r="H14" s="56">
        <f t="shared" si="5"/>
        <v>0.19902120717781391</v>
      </c>
    </row>
    <row r="15" spans="2:8" ht="20.100000000000001" customHeight="1" thickBot="1" x14ac:dyDescent="0.25">
      <c r="B15" s="4" t="s">
        <v>25</v>
      </c>
      <c r="C15" s="56">
        <f t="shared" si="0"/>
        <v>1.384083044982699E-2</v>
      </c>
      <c r="D15" s="56">
        <f t="shared" si="1"/>
        <v>0.17070357554786619</v>
      </c>
      <c r="E15" s="56">
        <f t="shared" si="2"/>
        <v>7.4971164936562858E-3</v>
      </c>
      <c r="F15" s="56">
        <f t="shared" si="3"/>
        <v>0.43886966551326412</v>
      </c>
      <c r="G15" s="56">
        <f t="shared" si="4"/>
        <v>0.14705882352941177</v>
      </c>
      <c r="H15" s="56">
        <f t="shared" si="5"/>
        <v>0.22202998846597469</v>
      </c>
    </row>
    <row r="16" spans="2:8" ht="20.100000000000001" customHeight="1" thickBot="1" x14ac:dyDescent="0.25">
      <c r="B16" s="4" t="s">
        <v>26</v>
      </c>
      <c r="C16" s="56">
        <f t="shared" si="0"/>
        <v>2.2914757103574702E-2</v>
      </c>
      <c r="D16" s="56">
        <f t="shared" si="1"/>
        <v>0.3290559120073327</v>
      </c>
      <c r="E16" s="56">
        <f t="shared" si="2"/>
        <v>6.92025664527956E-2</v>
      </c>
      <c r="F16" s="56">
        <f t="shared" si="3"/>
        <v>0.3602199816681943</v>
      </c>
      <c r="G16" s="56">
        <f t="shared" si="4"/>
        <v>6.645279560036664E-2</v>
      </c>
      <c r="H16" s="56">
        <f t="shared" si="5"/>
        <v>0.15215398716773604</v>
      </c>
    </row>
    <row r="17" spans="2:8" ht="20.100000000000001" customHeight="1" thickBot="1" x14ac:dyDescent="0.25">
      <c r="B17" s="4" t="s">
        <v>27</v>
      </c>
      <c r="C17" s="56">
        <f t="shared" si="0"/>
        <v>9.0293453724604959E-3</v>
      </c>
      <c r="D17" s="56">
        <f t="shared" si="1"/>
        <v>0.14221218961625282</v>
      </c>
      <c r="E17" s="56">
        <f t="shared" si="2"/>
        <v>2.2573363431151242E-2</v>
      </c>
      <c r="F17" s="56">
        <f t="shared" si="3"/>
        <v>0.5553047404063205</v>
      </c>
      <c r="G17" s="56">
        <f t="shared" si="4"/>
        <v>0.1489841986455982</v>
      </c>
      <c r="H17" s="56">
        <f t="shared" si="5"/>
        <v>0.12189616252821678</v>
      </c>
    </row>
    <row r="18" spans="2:8" ht="20.100000000000001" customHeight="1" thickBot="1" x14ac:dyDescent="0.25">
      <c r="B18" s="4" t="s">
        <v>28</v>
      </c>
      <c r="C18" s="56">
        <f t="shared" si="0"/>
        <v>1.7823639774859287E-2</v>
      </c>
      <c r="D18" s="56">
        <f t="shared" si="1"/>
        <v>0.11163227016885553</v>
      </c>
      <c r="E18" s="56">
        <f t="shared" si="2"/>
        <v>2.5328330206378986E-2</v>
      </c>
      <c r="F18" s="56">
        <f t="shared" si="3"/>
        <v>0.43714821763602252</v>
      </c>
      <c r="G18" s="56">
        <f t="shared" si="4"/>
        <v>0.25328330206378985</v>
      </c>
      <c r="H18" s="56">
        <f t="shared" si="5"/>
        <v>0.15478424015009379</v>
      </c>
    </row>
    <row r="19" spans="2:8" ht="20.100000000000001" customHeight="1" thickBot="1" x14ac:dyDescent="0.25">
      <c r="B19" s="4" t="s">
        <v>29</v>
      </c>
      <c r="C19" s="56">
        <f t="shared" si="0"/>
        <v>1.1228070175438596E-2</v>
      </c>
      <c r="D19" s="56">
        <f t="shared" si="1"/>
        <v>0.19017543859649122</v>
      </c>
      <c r="E19" s="56">
        <f t="shared" si="2"/>
        <v>7.0175438596491229E-3</v>
      </c>
      <c r="F19" s="56">
        <f t="shared" si="3"/>
        <v>0.50736842105263158</v>
      </c>
      <c r="G19" s="56">
        <f t="shared" si="4"/>
        <v>0.2</v>
      </c>
      <c r="H19" s="56">
        <f t="shared" si="5"/>
        <v>8.4210526315789458E-2</v>
      </c>
    </row>
    <row r="20" spans="2:8" ht="20.100000000000001" customHeight="1" thickBot="1" x14ac:dyDescent="0.25">
      <c r="B20" s="4" t="s">
        <v>30</v>
      </c>
      <c r="C20" s="56">
        <f t="shared" si="0"/>
        <v>8.4132263744864013E-3</v>
      </c>
      <c r="D20" s="56">
        <f t="shared" si="1"/>
        <v>8.9414987282332228E-2</v>
      </c>
      <c r="E20" s="56">
        <f t="shared" si="2"/>
        <v>1.9174329876736451E-2</v>
      </c>
      <c r="F20" s="56">
        <f t="shared" si="3"/>
        <v>0.4069653688123655</v>
      </c>
      <c r="G20" s="56">
        <f t="shared" si="4"/>
        <v>0.32576795147720605</v>
      </c>
      <c r="H20" s="56">
        <f t="shared" si="5"/>
        <v>0.15026413617687334</v>
      </c>
    </row>
    <row r="21" spans="2:8" ht="20.100000000000001" customHeight="1" thickBot="1" x14ac:dyDescent="0.25">
      <c r="B21" s="4" t="s">
        <v>31</v>
      </c>
      <c r="C21" s="56">
        <f t="shared" si="0"/>
        <v>1.4437537597754161E-2</v>
      </c>
      <c r="D21" s="56">
        <f t="shared" si="1"/>
        <v>0.16643272508522158</v>
      </c>
      <c r="E21" s="56">
        <f t="shared" si="2"/>
        <v>3.2283938239422501E-2</v>
      </c>
      <c r="F21" s="56">
        <f t="shared" si="3"/>
        <v>0.31642269901744535</v>
      </c>
      <c r="G21" s="56">
        <f t="shared" si="4"/>
        <v>0.19851614196911971</v>
      </c>
      <c r="H21" s="56">
        <f t="shared" si="5"/>
        <v>0.27190695809103671</v>
      </c>
    </row>
    <row r="22" spans="2:8" ht="20.100000000000001" customHeight="1" thickBot="1" x14ac:dyDescent="0.25">
      <c r="B22" s="4" t="s">
        <v>32</v>
      </c>
      <c r="C22" s="56">
        <f t="shared" si="0"/>
        <v>2.1235521235521235E-2</v>
      </c>
      <c r="D22" s="56">
        <f t="shared" si="1"/>
        <v>0.21621621621621623</v>
      </c>
      <c r="E22" s="56">
        <f t="shared" si="2"/>
        <v>3.8610038610038609E-2</v>
      </c>
      <c r="F22" s="56">
        <f t="shared" si="3"/>
        <v>0.41505791505791506</v>
      </c>
      <c r="G22" s="56">
        <f t="shared" si="4"/>
        <v>0.19884169884169883</v>
      </c>
      <c r="H22" s="56">
        <f t="shared" si="5"/>
        <v>0.11003861003861004</v>
      </c>
    </row>
    <row r="23" spans="2:8" ht="20.100000000000001" customHeight="1" thickBot="1" x14ac:dyDescent="0.25">
      <c r="B23" s="4" t="s">
        <v>33</v>
      </c>
      <c r="C23" s="56">
        <f t="shared" si="0"/>
        <v>1.834862385321101E-2</v>
      </c>
      <c r="D23" s="56">
        <f t="shared" si="1"/>
        <v>0.15749235474006115</v>
      </c>
      <c r="E23" s="56">
        <f t="shared" si="2"/>
        <v>1.2232415902140673E-2</v>
      </c>
      <c r="F23" s="56">
        <f t="shared" si="3"/>
        <v>0.42813455657492355</v>
      </c>
      <c r="G23" s="56">
        <f t="shared" si="4"/>
        <v>0.26376146788990823</v>
      </c>
      <c r="H23" s="56">
        <f t="shared" si="5"/>
        <v>0.12003058103975539</v>
      </c>
    </row>
    <row r="24" spans="2:8" ht="20.100000000000001" customHeight="1" thickBot="1" x14ac:dyDescent="0.25">
      <c r="B24" s="4" t="s">
        <v>34</v>
      </c>
      <c r="C24" s="56">
        <f t="shared" si="0"/>
        <v>1.0926025434354289E-2</v>
      </c>
      <c r="D24" s="56">
        <f t="shared" si="1"/>
        <v>3.7972416263657535E-2</v>
      </c>
      <c r="E24" s="56">
        <f t="shared" si="2"/>
        <v>1.8627977789718791E-2</v>
      </c>
      <c r="F24" s="56">
        <f t="shared" si="3"/>
        <v>0.45477341930861542</v>
      </c>
      <c r="G24" s="56">
        <f t="shared" si="4"/>
        <v>0.22174458176607559</v>
      </c>
      <c r="H24" s="56">
        <f t="shared" si="5"/>
        <v>0.25595557943757835</v>
      </c>
    </row>
    <row r="25" spans="2:8" ht="20.100000000000001" customHeight="1" thickBot="1" x14ac:dyDescent="0.25">
      <c r="B25" s="4" t="s">
        <v>35</v>
      </c>
      <c r="C25" s="56">
        <f t="shared" si="0"/>
        <v>8.1250000000000003E-3</v>
      </c>
      <c r="D25" s="56">
        <f t="shared" si="1"/>
        <v>0.25187500000000002</v>
      </c>
      <c r="E25" s="56">
        <f t="shared" si="2"/>
        <v>1.1875E-2</v>
      </c>
      <c r="F25" s="56">
        <f t="shared" si="3"/>
        <v>0.44562499999999999</v>
      </c>
      <c r="G25" s="56">
        <f t="shared" si="4"/>
        <v>0.145625</v>
      </c>
      <c r="H25" s="56">
        <f t="shared" si="5"/>
        <v>0.13687500000000002</v>
      </c>
    </row>
    <row r="26" spans="2:8" ht="20.100000000000001" customHeight="1" thickBot="1" x14ac:dyDescent="0.25">
      <c r="B26" s="4" t="s">
        <v>36</v>
      </c>
      <c r="C26" s="56">
        <f t="shared" si="0"/>
        <v>1.2658227848101266E-2</v>
      </c>
      <c r="D26" s="56">
        <f t="shared" si="1"/>
        <v>0.24683544303797469</v>
      </c>
      <c r="E26" s="56">
        <f t="shared" si="2"/>
        <v>5.6962025316455694E-2</v>
      </c>
      <c r="F26" s="56">
        <f t="shared" si="3"/>
        <v>0.49367088607594939</v>
      </c>
      <c r="G26" s="56">
        <f t="shared" si="4"/>
        <v>0.12341772151898735</v>
      </c>
      <c r="H26" s="56">
        <f t="shared" si="5"/>
        <v>6.6455696202531708E-2</v>
      </c>
    </row>
    <row r="27" spans="2:8" ht="20.100000000000001" customHeight="1" thickBot="1" x14ac:dyDescent="0.25">
      <c r="B27" s="5" t="s">
        <v>37</v>
      </c>
      <c r="C27" s="56">
        <f t="shared" si="0"/>
        <v>7.2332730560578659E-3</v>
      </c>
      <c r="D27" s="56">
        <f t="shared" si="1"/>
        <v>0.21247739602169982</v>
      </c>
      <c r="E27" s="56">
        <f t="shared" si="2"/>
        <v>2.0795660036166366E-2</v>
      </c>
      <c r="F27" s="56">
        <f t="shared" si="3"/>
        <v>0.36166365280289331</v>
      </c>
      <c r="G27" s="56">
        <f t="shared" si="4"/>
        <v>0.2848101265822785</v>
      </c>
      <c r="H27" s="56">
        <f t="shared" si="5"/>
        <v>0.11301989150090408</v>
      </c>
    </row>
    <row r="28" spans="2:8" ht="20.100000000000001" customHeight="1" thickBot="1" x14ac:dyDescent="0.25">
      <c r="B28" s="6" t="s">
        <v>38</v>
      </c>
      <c r="C28" s="56">
        <f t="shared" si="0"/>
        <v>1.1235955056179775E-2</v>
      </c>
      <c r="D28" s="56">
        <f t="shared" si="1"/>
        <v>0.21910112359550563</v>
      </c>
      <c r="E28" s="56">
        <f t="shared" si="2"/>
        <v>0</v>
      </c>
      <c r="F28" s="56">
        <f t="shared" si="3"/>
        <v>0.3595505617977528</v>
      </c>
      <c r="G28" s="56">
        <f t="shared" si="4"/>
        <v>0.15730337078651685</v>
      </c>
      <c r="H28" s="56">
        <f t="shared" si="5"/>
        <v>0.25280898876404495</v>
      </c>
    </row>
    <row r="29" spans="2:8" ht="20.100000000000001" customHeight="1" thickBot="1" x14ac:dyDescent="0.25">
      <c r="B29" s="7" t="s">
        <v>39</v>
      </c>
      <c r="C29" s="57">
        <f t="shared" si="0"/>
        <v>1.3366256911267379E-2</v>
      </c>
      <c r="D29" s="57">
        <f t="shared" si="1"/>
        <v>0.14654570830425681</v>
      </c>
      <c r="E29" s="57">
        <f t="shared" si="2"/>
        <v>2.4719523323849912E-2</v>
      </c>
      <c r="F29" s="57">
        <f t="shared" si="3"/>
        <v>0.4019271029040743</v>
      </c>
      <c r="G29" s="57">
        <f t="shared" si="4"/>
        <v>0.20978044983627678</v>
      </c>
      <c r="H29" s="57">
        <f t="shared" si="5"/>
        <v>0.20366095872027487</v>
      </c>
    </row>
    <row r="30" spans="2:8" x14ac:dyDescent="0.2">
      <c r="B30" s="54"/>
      <c r="C30" s="55"/>
      <c r="D30" s="55"/>
      <c r="E30" s="55"/>
      <c r="F30" s="55"/>
      <c r="G30" s="55"/>
      <c r="H30" s="55"/>
    </row>
    <row r="31" spans="2:8" x14ac:dyDescent="0.2">
      <c r="B31" s="54"/>
      <c r="C31" s="55"/>
      <c r="D31" s="55"/>
      <c r="E31" s="55"/>
      <c r="F31" s="55"/>
      <c r="G31" s="55"/>
      <c r="H31" s="55"/>
    </row>
    <row r="32" spans="2:8" x14ac:dyDescent="0.2">
      <c r="B32" s="54"/>
      <c r="C32" s="55"/>
      <c r="D32" s="55"/>
      <c r="E32" s="55"/>
      <c r="F32" s="55"/>
      <c r="G32" s="55"/>
      <c r="H32" s="55"/>
    </row>
    <row r="33" spans="2:11" x14ac:dyDescent="0.2">
      <c r="B33" s="10"/>
      <c r="C33" s="10"/>
      <c r="D33" s="10"/>
      <c r="E33" s="10"/>
      <c r="F33" s="10"/>
      <c r="G33" s="10"/>
      <c r="H33" s="10"/>
    </row>
    <row r="34" spans="2:11" ht="41.25" customHeight="1" x14ac:dyDescent="0.2">
      <c r="B34" s="51"/>
      <c r="C34" s="102" t="s">
        <v>221</v>
      </c>
      <c r="D34" s="103"/>
      <c r="E34" s="103"/>
      <c r="F34" s="103"/>
      <c r="G34" s="103"/>
      <c r="H34" s="52"/>
    </row>
    <row r="35" spans="2:11" ht="41.25" customHeight="1" x14ac:dyDescent="0.2">
      <c r="B35" s="51"/>
      <c r="C35" s="88" t="s">
        <v>214</v>
      </c>
      <c r="D35" s="88"/>
      <c r="E35" s="88" t="s">
        <v>215</v>
      </c>
      <c r="F35" s="88"/>
      <c r="G35" s="88" t="s">
        <v>216</v>
      </c>
      <c r="H35" s="104"/>
    </row>
    <row r="36" spans="2:11" ht="41.25" customHeight="1" thickBot="1" x14ac:dyDescent="0.25">
      <c r="B36" s="51"/>
      <c r="C36" s="16" t="s">
        <v>217</v>
      </c>
      <c r="D36" s="16" t="s">
        <v>218</v>
      </c>
      <c r="E36" s="16" t="s">
        <v>219</v>
      </c>
      <c r="F36" s="16" t="s">
        <v>220</v>
      </c>
      <c r="G36" s="88"/>
      <c r="H36" s="104"/>
      <c r="I36" s="16" t="s">
        <v>222</v>
      </c>
      <c r="J36" s="16" t="s">
        <v>223</v>
      </c>
      <c r="K36" s="58" t="s">
        <v>52</v>
      </c>
    </row>
    <row r="37" spans="2:11" ht="20.100000000000001" customHeight="1" thickBot="1" x14ac:dyDescent="0.25">
      <c r="B37" s="3" t="s">
        <v>22</v>
      </c>
      <c r="C37" s="19">
        <v>129</v>
      </c>
      <c r="D37" s="19">
        <v>1141</v>
      </c>
      <c r="E37" s="19">
        <v>228</v>
      </c>
      <c r="F37" s="19">
        <v>3168</v>
      </c>
      <c r="G37" s="19">
        <v>1456</v>
      </c>
      <c r="H37" s="53"/>
      <c r="I37" s="33">
        <v>6437</v>
      </c>
      <c r="J37" s="33">
        <v>0</v>
      </c>
      <c r="K37" s="33">
        <f>I37-J37+G37</f>
        <v>7893</v>
      </c>
    </row>
    <row r="38" spans="2:11" ht="20.100000000000001" customHeight="1" thickBot="1" x14ac:dyDescent="0.25">
      <c r="B38" s="4" t="s">
        <v>23</v>
      </c>
      <c r="C38" s="20">
        <v>9</v>
      </c>
      <c r="D38" s="20">
        <v>175</v>
      </c>
      <c r="E38" s="20">
        <v>15</v>
      </c>
      <c r="F38" s="20">
        <v>330</v>
      </c>
      <c r="G38" s="20">
        <v>204</v>
      </c>
      <c r="H38" s="53"/>
      <c r="I38" s="33">
        <v>991</v>
      </c>
      <c r="J38" s="33">
        <v>0</v>
      </c>
      <c r="K38" s="33">
        <f t="shared" ref="K38:K54" si="6">I38-J38+G38</f>
        <v>1195</v>
      </c>
    </row>
    <row r="39" spans="2:11" ht="20.100000000000001" customHeight="1" thickBot="1" x14ac:dyDescent="0.25">
      <c r="B39" s="4" t="s">
        <v>24</v>
      </c>
      <c r="C39" s="20">
        <v>9</v>
      </c>
      <c r="D39" s="20">
        <v>105</v>
      </c>
      <c r="E39" s="20">
        <v>8</v>
      </c>
      <c r="F39" s="20">
        <v>190</v>
      </c>
      <c r="G39" s="20">
        <v>179</v>
      </c>
      <c r="H39" s="53"/>
      <c r="I39" s="33">
        <v>434</v>
      </c>
      <c r="J39" s="33">
        <v>0</v>
      </c>
      <c r="K39" s="33">
        <f t="shared" si="6"/>
        <v>613</v>
      </c>
    </row>
    <row r="40" spans="2:11" ht="20.100000000000001" customHeight="1" thickBot="1" x14ac:dyDescent="0.25">
      <c r="B40" s="4" t="s">
        <v>25</v>
      </c>
      <c r="C40" s="20">
        <v>24</v>
      </c>
      <c r="D40" s="20">
        <v>296</v>
      </c>
      <c r="E40" s="20">
        <v>13</v>
      </c>
      <c r="F40" s="20">
        <v>761</v>
      </c>
      <c r="G40" s="20">
        <v>255</v>
      </c>
      <c r="H40" s="53"/>
      <c r="I40" s="33">
        <v>1480</v>
      </c>
      <c r="J40" s="33">
        <v>1</v>
      </c>
      <c r="K40" s="33">
        <f t="shared" si="6"/>
        <v>1734</v>
      </c>
    </row>
    <row r="41" spans="2:11" ht="20.100000000000001" customHeight="1" thickBot="1" x14ac:dyDescent="0.25">
      <c r="B41" s="4" t="s">
        <v>26</v>
      </c>
      <c r="C41" s="20">
        <v>50</v>
      </c>
      <c r="D41" s="20">
        <v>718</v>
      </c>
      <c r="E41" s="20">
        <v>151</v>
      </c>
      <c r="F41" s="20">
        <v>786</v>
      </c>
      <c r="G41" s="20">
        <v>145</v>
      </c>
      <c r="H41" s="53"/>
      <c r="I41" s="33">
        <v>2039</v>
      </c>
      <c r="J41" s="33">
        <v>2</v>
      </c>
      <c r="K41" s="33">
        <f t="shared" si="6"/>
        <v>2182</v>
      </c>
    </row>
    <row r="42" spans="2:11" ht="20.100000000000001" customHeight="1" thickBot="1" x14ac:dyDescent="0.25">
      <c r="B42" s="4" t="s">
        <v>27</v>
      </c>
      <c r="C42" s="20">
        <v>4</v>
      </c>
      <c r="D42" s="20">
        <v>63</v>
      </c>
      <c r="E42" s="20">
        <v>10</v>
      </c>
      <c r="F42" s="20">
        <v>246</v>
      </c>
      <c r="G42" s="20">
        <v>66</v>
      </c>
      <c r="H42" s="53"/>
      <c r="I42" s="33">
        <v>377</v>
      </c>
      <c r="J42" s="33">
        <v>0</v>
      </c>
      <c r="K42" s="33">
        <f t="shared" si="6"/>
        <v>443</v>
      </c>
    </row>
    <row r="43" spans="2:11" ht="20.100000000000001" customHeight="1" thickBot="1" x14ac:dyDescent="0.25">
      <c r="B43" s="4" t="s">
        <v>28</v>
      </c>
      <c r="C43" s="20">
        <v>19</v>
      </c>
      <c r="D43" s="20">
        <v>119</v>
      </c>
      <c r="E43" s="20">
        <v>27</v>
      </c>
      <c r="F43" s="20">
        <v>466</v>
      </c>
      <c r="G43" s="20">
        <v>270</v>
      </c>
      <c r="H43" s="53"/>
      <c r="I43" s="33">
        <v>796</v>
      </c>
      <c r="J43" s="33">
        <v>0</v>
      </c>
      <c r="K43" s="33">
        <f t="shared" si="6"/>
        <v>1066</v>
      </c>
    </row>
    <row r="44" spans="2:11" ht="20.100000000000001" customHeight="1" thickBot="1" x14ac:dyDescent="0.25">
      <c r="B44" s="4" t="s">
        <v>29</v>
      </c>
      <c r="C44" s="20">
        <v>16</v>
      </c>
      <c r="D44" s="20">
        <v>271</v>
      </c>
      <c r="E44" s="20">
        <v>10</v>
      </c>
      <c r="F44" s="20">
        <v>723</v>
      </c>
      <c r="G44" s="20">
        <v>285</v>
      </c>
      <c r="H44" s="53"/>
      <c r="I44" s="33">
        <v>1140</v>
      </c>
      <c r="J44" s="33">
        <v>0</v>
      </c>
      <c r="K44" s="33">
        <f t="shared" si="6"/>
        <v>1425</v>
      </c>
    </row>
    <row r="45" spans="2:11" ht="20.100000000000001" customHeight="1" thickBot="1" x14ac:dyDescent="0.25">
      <c r="B45" s="4" t="s">
        <v>30</v>
      </c>
      <c r="C45" s="20">
        <v>43</v>
      </c>
      <c r="D45" s="20">
        <v>457</v>
      </c>
      <c r="E45" s="20">
        <v>98</v>
      </c>
      <c r="F45" s="20">
        <v>2080</v>
      </c>
      <c r="G45" s="20">
        <v>1665</v>
      </c>
      <c r="H45" s="53"/>
      <c r="I45" s="33">
        <v>3454</v>
      </c>
      <c r="J45" s="33">
        <v>8</v>
      </c>
      <c r="K45" s="33">
        <f t="shared" si="6"/>
        <v>5111</v>
      </c>
    </row>
    <row r="46" spans="2:11" ht="20.100000000000001" customHeight="1" thickBot="1" x14ac:dyDescent="0.25">
      <c r="B46" s="4" t="s">
        <v>31</v>
      </c>
      <c r="C46" s="20">
        <v>72</v>
      </c>
      <c r="D46" s="20">
        <v>830</v>
      </c>
      <c r="E46" s="20">
        <v>161</v>
      </c>
      <c r="F46" s="20">
        <v>1578</v>
      </c>
      <c r="G46" s="20">
        <v>990</v>
      </c>
      <c r="H46" s="53"/>
      <c r="I46" s="33">
        <v>3997</v>
      </c>
      <c r="J46" s="33">
        <v>0</v>
      </c>
      <c r="K46" s="33">
        <f t="shared" si="6"/>
        <v>4987</v>
      </c>
    </row>
    <row r="47" spans="2:11" ht="20.100000000000001" customHeight="1" thickBot="1" x14ac:dyDescent="0.25">
      <c r="B47" s="4" t="s">
        <v>32</v>
      </c>
      <c r="C47" s="20">
        <v>11</v>
      </c>
      <c r="D47" s="20">
        <v>112</v>
      </c>
      <c r="E47" s="20">
        <v>20</v>
      </c>
      <c r="F47" s="20">
        <v>215</v>
      </c>
      <c r="G47" s="20">
        <v>103</v>
      </c>
      <c r="H47" s="53"/>
      <c r="I47" s="33">
        <v>415</v>
      </c>
      <c r="J47" s="33">
        <v>0</v>
      </c>
      <c r="K47" s="33">
        <f t="shared" si="6"/>
        <v>518</v>
      </c>
    </row>
    <row r="48" spans="2:11" ht="20.100000000000001" customHeight="1" thickBot="1" x14ac:dyDescent="0.25">
      <c r="B48" s="4" t="s">
        <v>33</v>
      </c>
      <c r="C48" s="20">
        <v>24</v>
      </c>
      <c r="D48" s="20">
        <v>206</v>
      </c>
      <c r="E48" s="20">
        <v>16</v>
      </c>
      <c r="F48" s="20">
        <v>560</v>
      </c>
      <c r="G48" s="20">
        <v>345</v>
      </c>
      <c r="H48" s="53"/>
      <c r="I48" s="33">
        <v>964</v>
      </c>
      <c r="J48" s="33">
        <v>1</v>
      </c>
      <c r="K48" s="33">
        <f t="shared" si="6"/>
        <v>1308</v>
      </c>
    </row>
    <row r="49" spans="2:11" ht="20.100000000000001" customHeight="1" thickBot="1" x14ac:dyDescent="0.25">
      <c r="B49" s="4" t="s">
        <v>34</v>
      </c>
      <c r="C49" s="20">
        <v>61</v>
      </c>
      <c r="D49" s="20">
        <v>212</v>
      </c>
      <c r="E49" s="20">
        <v>104</v>
      </c>
      <c r="F49" s="20">
        <v>2539</v>
      </c>
      <c r="G49" s="20">
        <v>1238</v>
      </c>
      <c r="H49" s="53"/>
      <c r="I49" s="33">
        <v>4348</v>
      </c>
      <c r="J49" s="33">
        <v>3</v>
      </c>
      <c r="K49" s="33">
        <f t="shared" si="6"/>
        <v>5583</v>
      </c>
    </row>
    <row r="50" spans="2:11" ht="20.100000000000001" customHeight="1" thickBot="1" x14ac:dyDescent="0.25">
      <c r="B50" s="4" t="s">
        <v>35</v>
      </c>
      <c r="C50" s="20">
        <v>13</v>
      </c>
      <c r="D50" s="20">
        <v>403</v>
      </c>
      <c r="E50" s="20">
        <v>19</v>
      </c>
      <c r="F50" s="20">
        <v>713</v>
      </c>
      <c r="G50" s="20">
        <v>233</v>
      </c>
      <c r="H50" s="53"/>
      <c r="I50" s="33">
        <v>1367</v>
      </c>
      <c r="J50" s="33">
        <v>0</v>
      </c>
      <c r="K50" s="33">
        <f t="shared" si="6"/>
        <v>1600</v>
      </c>
    </row>
    <row r="51" spans="2:11" ht="20.100000000000001" customHeight="1" thickBot="1" x14ac:dyDescent="0.25">
      <c r="B51" s="4" t="s">
        <v>36</v>
      </c>
      <c r="C51" s="20">
        <v>4</v>
      </c>
      <c r="D51" s="20">
        <v>78</v>
      </c>
      <c r="E51" s="20">
        <v>18</v>
      </c>
      <c r="F51" s="20">
        <v>156</v>
      </c>
      <c r="G51" s="20">
        <v>39</v>
      </c>
      <c r="H51" s="53"/>
      <c r="I51" s="33">
        <v>277</v>
      </c>
      <c r="J51" s="33">
        <v>0</v>
      </c>
      <c r="K51" s="33">
        <f t="shared" si="6"/>
        <v>316</v>
      </c>
    </row>
    <row r="52" spans="2:11" ht="20.100000000000001" customHeight="1" thickBot="1" x14ac:dyDescent="0.25">
      <c r="B52" s="5" t="s">
        <v>37</v>
      </c>
      <c r="C52" s="20">
        <v>8</v>
      </c>
      <c r="D52" s="20">
        <v>235</v>
      </c>
      <c r="E52" s="20">
        <v>23</v>
      </c>
      <c r="F52" s="20">
        <v>400</v>
      </c>
      <c r="G52" s="20">
        <v>315</v>
      </c>
      <c r="H52" s="53"/>
      <c r="I52" s="33">
        <v>791</v>
      </c>
      <c r="J52" s="33">
        <v>0</v>
      </c>
      <c r="K52" s="33">
        <f t="shared" si="6"/>
        <v>1106</v>
      </c>
    </row>
    <row r="53" spans="2:11" ht="20.100000000000001" customHeight="1" thickBot="1" x14ac:dyDescent="0.25">
      <c r="B53" s="6" t="s">
        <v>38</v>
      </c>
      <c r="C53" s="21">
        <v>2</v>
      </c>
      <c r="D53" s="21">
        <v>39</v>
      </c>
      <c r="E53" s="21">
        <v>0</v>
      </c>
      <c r="F53" s="21">
        <v>64</v>
      </c>
      <c r="G53" s="21">
        <v>28</v>
      </c>
      <c r="H53" s="53"/>
      <c r="I53" s="33">
        <v>150</v>
      </c>
      <c r="J53" s="33">
        <v>0</v>
      </c>
      <c r="K53" s="33">
        <f t="shared" si="6"/>
        <v>178</v>
      </c>
    </row>
    <row r="54" spans="2:11" ht="20.100000000000001" customHeight="1" thickBot="1" x14ac:dyDescent="0.25">
      <c r="B54" s="7" t="s">
        <v>39</v>
      </c>
      <c r="C54" s="9">
        <f>SUM(C37:C53)</f>
        <v>498</v>
      </c>
      <c r="D54" s="9">
        <f>SUM(D37:D53)</f>
        <v>5460</v>
      </c>
      <c r="E54" s="9">
        <f>SUM(E37:E53)</f>
        <v>921</v>
      </c>
      <c r="F54" s="9">
        <f>SUM(F37:F53)</f>
        <v>14975</v>
      </c>
      <c r="G54" s="9">
        <f>SUM(G37:G53)</f>
        <v>7816</v>
      </c>
      <c r="H54" s="15"/>
      <c r="I54" s="9">
        <f>SUM(I37:I53)</f>
        <v>29457</v>
      </c>
      <c r="J54" s="9">
        <f>SUM(J37:J53)</f>
        <v>15</v>
      </c>
      <c r="K54" s="9">
        <f t="shared" si="6"/>
        <v>37258</v>
      </c>
    </row>
    <row r="55" spans="2:11" x14ac:dyDescent="0.2">
      <c r="C55" s="62"/>
      <c r="D55" s="62"/>
      <c r="E55" s="62"/>
      <c r="F55" s="62"/>
      <c r="G55" s="62"/>
      <c r="I55" s="62"/>
      <c r="J55" s="62"/>
      <c r="K55" s="62"/>
    </row>
  </sheetData>
  <mergeCells count="10">
    <mergeCell ref="C9:H9"/>
    <mergeCell ref="C10:D10"/>
    <mergeCell ref="E10:F10"/>
    <mergeCell ref="G10:G11"/>
    <mergeCell ref="H10:H11"/>
    <mergeCell ref="C34:G34"/>
    <mergeCell ref="C35:D35"/>
    <mergeCell ref="E35:F35"/>
    <mergeCell ref="G35:G36"/>
    <mergeCell ref="H35:H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73" t="s">
        <v>68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9">
        <v>9814</v>
      </c>
      <c r="D11" s="19">
        <v>3</v>
      </c>
      <c r="E11" s="19">
        <v>0</v>
      </c>
      <c r="F11" s="19">
        <v>0</v>
      </c>
      <c r="G11" s="19">
        <v>4762</v>
      </c>
      <c r="H11" s="19">
        <v>1820</v>
      </c>
      <c r="I11" s="19">
        <v>378</v>
      </c>
      <c r="J11" s="19">
        <v>422</v>
      </c>
      <c r="K11" s="19">
        <v>31</v>
      </c>
      <c r="L11" s="19">
        <v>262</v>
      </c>
      <c r="M11" s="19">
        <v>70</v>
      </c>
      <c r="N11" s="19">
        <v>37</v>
      </c>
      <c r="O11" s="19">
        <v>7</v>
      </c>
      <c r="P11" s="19">
        <v>597</v>
      </c>
      <c r="Q11" s="19">
        <v>1289</v>
      </c>
      <c r="R11" s="19">
        <v>136</v>
      </c>
    </row>
    <row r="12" spans="2:18" ht="20.100000000000001" customHeight="1" thickBot="1" x14ac:dyDescent="0.25">
      <c r="B12" s="4" t="s">
        <v>23</v>
      </c>
      <c r="C12" s="20">
        <v>1382</v>
      </c>
      <c r="D12" s="20">
        <v>1</v>
      </c>
      <c r="E12" s="20">
        <v>0</v>
      </c>
      <c r="F12" s="20">
        <v>0</v>
      </c>
      <c r="G12" s="20">
        <v>592</v>
      </c>
      <c r="H12" s="20">
        <v>231</v>
      </c>
      <c r="I12" s="20">
        <v>90</v>
      </c>
      <c r="J12" s="20">
        <v>132</v>
      </c>
      <c r="K12" s="20">
        <v>17</v>
      </c>
      <c r="L12" s="20">
        <v>18</v>
      </c>
      <c r="M12" s="20">
        <v>36</v>
      </c>
      <c r="N12" s="20">
        <v>30</v>
      </c>
      <c r="O12" s="20">
        <v>7</v>
      </c>
      <c r="P12" s="20">
        <v>82</v>
      </c>
      <c r="Q12" s="20">
        <v>122</v>
      </c>
      <c r="R12" s="20">
        <v>24</v>
      </c>
    </row>
    <row r="13" spans="2:18" ht="20.100000000000001" customHeight="1" thickBot="1" x14ac:dyDescent="0.25">
      <c r="B13" s="4" t="s">
        <v>24</v>
      </c>
      <c r="C13" s="20">
        <v>707</v>
      </c>
      <c r="D13" s="20">
        <v>0</v>
      </c>
      <c r="E13" s="20">
        <v>0</v>
      </c>
      <c r="F13" s="20">
        <v>0</v>
      </c>
      <c r="G13" s="20">
        <v>307</v>
      </c>
      <c r="H13" s="20">
        <v>54</v>
      </c>
      <c r="I13" s="20">
        <v>94</v>
      </c>
      <c r="J13" s="20">
        <v>39</v>
      </c>
      <c r="K13" s="20">
        <v>16</v>
      </c>
      <c r="L13" s="20">
        <v>15</v>
      </c>
      <c r="M13" s="20">
        <v>1</v>
      </c>
      <c r="N13" s="20">
        <v>0</v>
      </c>
      <c r="O13" s="20">
        <v>15</v>
      </c>
      <c r="P13" s="20">
        <v>58</v>
      </c>
      <c r="Q13" s="20">
        <v>98</v>
      </c>
      <c r="R13" s="20">
        <v>10</v>
      </c>
    </row>
    <row r="14" spans="2:18" ht="20.100000000000001" customHeight="1" thickBot="1" x14ac:dyDescent="0.25">
      <c r="B14" s="4" t="s">
        <v>25</v>
      </c>
      <c r="C14" s="20">
        <v>2167</v>
      </c>
      <c r="D14" s="20">
        <v>0</v>
      </c>
      <c r="E14" s="20">
        <v>0</v>
      </c>
      <c r="F14" s="20">
        <v>0</v>
      </c>
      <c r="G14" s="20">
        <v>1145</v>
      </c>
      <c r="H14" s="20">
        <v>277</v>
      </c>
      <c r="I14" s="20">
        <v>72</v>
      </c>
      <c r="J14" s="20">
        <v>87</v>
      </c>
      <c r="K14" s="20">
        <v>66</v>
      </c>
      <c r="L14" s="20">
        <v>4</v>
      </c>
      <c r="M14" s="20">
        <v>13</v>
      </c>
      <c r="N14" s="20">
        <v>16</v>
      </c>
      <c r="O14" s="20">
        <v>20</v>
      </c>
      <c r="P14" s="20">
        <v>277</v>
      </c>
      <c r="Q14" s="20">
        <v>189</v>
      </c>
      <c r="R14" s="20">
        <v>1</v>
      </c>
    </row>
    <row r="15" spans="2:18" ht="20.100000000000001" customHeight="1" thickBot="1" x14ac:dyDescent="0.25">
      <c r="B15" s="4" t="s">
        <v>26</v>
      </c>
      <c r="C15" s="20">
        <v>2419</v>
      </c>
      <c r="D15" s="20">
        <v>0</v>
      </c>
      <c r="E15" s="20">
        <v>0</v>
      </c>
      <c r="F15" s="20">
        <v>0</v>
      </c>
      <c r="G15" s="20">
        <v>1193</v>
      </c>
      <c r="H15" s="20">
        <v>409</v>
      </c>
      <c r="I15" s="20">
        <v>76</v>
      </c>
      <c r="J15" s="20">
        <v>171</v>
      </c>
      <c r="K15" s="20">
        <v>20</v>
      </c>
      <c r="L15" s="20">
        <v>34</v>
      </c>
      <c r="M15" s="20">
        <v>10</v>
      </c>
      <c r="N15" s="20">
        <v>23</v>
      </c>
      <c r="O15" s="20">
        <v>1</v>
      </c>
      <c r="P15" s="20">
        <v>270</v>
      </c>
      <c r="Q15" s="20">
        <v>145</v>
      </c>
      <c r="R15" s="20">
        <v>67</v>
      </c>
    </row>
    <row r="16" spans="2:18" ht="20.100000000000001" customHeight="1" thickBot="1" x14ac:dyDescent="0.25">
      <c r="B16" s="4" t="s">
        <v>27</v>
      </c>
      <c r="C16" s="20">
        <v>523</v>
      </c>
      <c r="D16" s="20">
        <v>0</v>
      </c>
      <c r="E16" s="20">
        <v>0</v>
      </c>
      <c r="F16" s="20">
        <v>0</v>
      </c>
      <c r="G16" s="20">
        <v>179</v>
      </c>
      <c r="H16" s="20">
        <v>120</v>
      </c>
      <c r="I16" s="20">
        <v>2</v>
      </c>
      <c r="J16" s="20">
        <v>26</v>
      </c>
      <c r="K16" s="20">
        <v>4</v>
      </c>
      <c r="L16" s="20">
        <v>8</v>
      </c>
      <c r="M16" s="20">
        <v>0</v>
      </c>
      <c r="N16" s="20">
        <v>0</v>
      </c>
      <c r="O16" s="20">
        <v>0</v>
      </c>
      <c r="P16" s="20">
        <v>121</v>
      </c>
      <c r="Q16" s="20">
        <v>57</v>
      </c>
      <c r="R16" s="20">
        <v>6</v>
      </c>
    </row>
    <row r="17" spans="2:18" ht="20.100000000000001" customHeight="1" thickBot="1" x14ac:dyDescent="0.25">
      <c r="B17" s="4" t="s">
        <v>28</v>
      </c>
      <c r="C17" s="20">
        <v>1540</v>
      </c>
      <c r="D17" s="20">
        <v>0</v>
      </c>
      <c r="E17" s="20">
        <v>0</v>
      </c>
      <c r="F17" s="20">
        <v>0</v>
      </c>
      <c r="G17" s="20">
        <v>622</v>
      </c>
      <c r="H17" s="20">
        <v>357</v>
      </c>
      <c r="I17" s="20">
        <v>39</v>
      </c>
      <c r="J17" s="20">
        <v>73</v>
      </c>
      <c r="K17" s="20">
        <v>15</v>
      </c>
      <c r="L17" s="20">
        <v>28</v>
      </c>
      <c r="M17" s="20">
        <v>0</v>
      </c>
      <c r="N17" s="20">
        <v>50</v>
      </c>
      <c r="O17" s="20">
        <v>1</v>
      </c>
      <c r="P17" s="20">
        <v>95</v>
      </c>
      <c r="Q17" s="20">
        <v>218</v>
      </c>
      <c r="R17" s="20">
        <v>42</v>
      </c>
    </row>
    <row r="18" spans="2:18" ht="20.100000000000001" customHeight="1" thickBot="1" x14ac:dyDescent="0.25">
      <c r="B18" s="4" t="s">
        <v>29</v>
      </c>
      <c r="C18" s="20">
        <v>1816</v>
      </c>
      <c r="D18" s="20">
        <v>0</v>
      </c>
      <c r="E18" s="20">
        <v>0</v>
      </c>
      <c r="F18" s="20">
        <v>0</v>
      </c>
      <c r="G18" s="20">
        <v>859</v>
      </c>
      <c r="H18" s="20">
        <v>319</v>
      </c>
      <c r="I18" s="20">
        <v>105</v>
      </c>
      <c r="J18" s="20">
        <v>16</v>
      </c>
      <c r="K18" s="20">
        <v>8</v>
      </c>
      <c r="L18" s="20">
        <v>22</v>
      </c>
      <c r="M18" s="20">
        <v>0</v>
      </c>
      <c r="N18" s="20">
        <v>10</v>
      </c>
      <c r="O18" s="20">
        <v>6</v>
      </c>
      <c r="P18" s="20">
        <v>133</v>
      </c>
      <c r="Q18" s="20">
        <v>269</v>
      </c>
      <c r="R18" s="20">
        <v>69</v>
      </c>
    </row>
    <row r="19" spans="2:18" ht="20.100000000000001" customHeight="1" thickBot="1" x14ac:dyDescent="0.25">
      <c r="B19" s="4" t="s">
        <v>30</v>
      </c>
      <c r="C19" s="20">
        <v>7325</v>
      </c>
      <c r="D19" s="20">
        <v>7</v>
      </c>
      <c r="E19" s="20">
        <v>0</v>
      </c>
      <c r="F19" s="20">
        <v>0</v>
      </c>
      <c r="G19" s="20">
        <v>3219</v>
      </c>
      <c r="H19" s="20">
        <v>1155</v>
      </c>
      <c r="I19" s="20">
        <v>662</v>
      </c>
      <c r="J19" s="20">
        <v>407</v>
      </c>
      <c r="K19" s="20">
        <v>122</v>
      </c>
      <c r="L19" s="20">
        <v>158</v>
      </c>
      <c r="M19" s="20">
        <v>88</v>
      </c>
      <c r="N19" s="20">
        <v>59</v>
      </c>
      <c r="O19" s="20">
        <v>53</v>
      </c>
      <c r="P19" s="20">
        <v>386</v>
      </c>
      <c r="Q19" s="20">
        <v>638</v>
      </c>
      <c r="R19" s="20">
        <v>371</v>
      </c>
    </row>
    <row r="20" spans="2:18" ht="20.100000000000001" customHeight="1" thickBot="1" x14ac:dyDescent="0.25">
      <c r="B20" s="4" t="s">
        <v>31</v>
      </c>
      <c r="C20" s="20">
        <v>6794</v>
      </c>
      <c r="D20" s="20">
        <v>0</v>
      </c>
      <c r="E20" s="20">
        <v>0</v>
      </c>
      <c r="F20" s="20">
        <v>0</v>
      </c>
      <c r="G20" s="20">
        <v>3500</v>
      </c>
      <c r="H20" s="20">
        <v>1068</v>
      </c>
      <c r="I20" s="20">
        <v>252</v>
      </c>
      <c r="J20" s="20">
        <v>271</v>
      </c>
      <c r="K20" s="20">
        <v>20</v>
      </c>
      <c r="L20" s="20">
        <v>42</v>
      </c>
      <c r="M20" s="20">
        <v>23</v>
      </c>
      <c r="N20" s="20">
        <v>25</v>
      </c>
      <c r="O20" s="20">
        <v>14</v>
      </c>
      <c r="P20" s="20">
        <v>457</v>
      </c>
      <c r="Q20" s="20">
        <v>898</v>
      </c>
      <c r="R20" s="20">
        <v>224</v>
      </c>
    </row>
    <row r="21" spans="2:18" ht="20.100000000000001" customHeight="1" thickBot="1" x14ac:dyDescent="0.25">
      <c r="B21" s="4" t="s">
        <v>32</v>
      </c>
      <c r="C21" s="20">
        <v>734</v>
      </c>
      <c r="D21" s="20">
        <v>0</v>
      </c>
      <c r="E21" s="20">
        <v>0</v>
      </c>
      <c r="F21" s="20">
        <v>0</v>
      </c>
      <c r="G21" s="20">
        <v>362</v>
      </c>
      <c r="H21" s="20">
        <v>98</v>
      </c>
      <c r="I21" s="20">
        <v>15</v>
      </c>
      <c r="J21" s="20">
        <v>48</v>
      </c>
      <c r="K21" s="20">
        <v>4</v>
      </c>
      <c r="L21" s="20">
        <v>38</v>
      </c>
      <c r="M21" s="20">
        <v>3</v>
      </c>
      <c r="N21" s="20">
        <v>0</v>
      </c>
      <c r="O21" s="20">
        <v>6</v>
      </c>
      <c r="P21" s="20">
        <v>100</v>
      </c>
      <c r="Q21" s="20">
        <v>50</v>
      </c>
      <c r="R21" s="20">
        <v>10</v>
      </c>
    </row>
    <row r="22" spans="2:18" ht="20.100000000000001" customHeight="1" thickBot="1" x14ac:dyDescent="0.25">
      <c r="B22" s="4" t="s">
        <v>33</v>
      </c>
      <c r="C22" s="20">
        <v>1809</v>
      </c>
      <c r="D22" s="20">
        <v>1</v>
      </c>
      <c r="E22" s="20">
        <v>0</v>
      </c>
      <c r="F22" s="20">
        <v>0</v>
      </c>
      <c r="G22" s="20">
        <v>938</v>
      </c>
      <c r="H22" s="20">
        <v>226</v>
      </c>
      <c r="I22" s="20">
        <v>43</v>
      </c>
      <c r="J22" s="20">
        <v>129</v>
      </c>
      <c r="K22" s="20">
        <v>13</v>
      </c>
      <c r="L22" s="20">
        <v>45</v>
      </c>
      <c r="M22" s="20">
        <v>6</v>
      </c>
      <c r="N22" s="20">
        <v>21</v>
      </c>
      <c r="O22" s="20">
        <v>7</v>
      </c>
      <c r="P22" s="20">
        <v>117</v>
      </c>
      <c r="Q22" s="20">
        <v>220</v>
      </c>
      <c r="R22" s="20">
        <v>43</v>
      </c>
    </row>
    <row r="23" spans="2:18" ht="20.100000000000001" customHeight="1" thickBot="1" x14ac:dyDescent="0.25">
      <c r="B23" s="4" t="s">
        <v>34</v>
      </c>
      <c r="C23" s="20">
        <v>7559</v>
      </c>
      <c r="D23" s="20">
        <v>3</v>
      </c>
      <c r="E23" s="20">
        <v>0</v>
      </c>
      <c r="F23" s="20">
        <v>1</v>
      </c>
      <c r="G23" s="20">
        <v>4089</v>
      </c>
      <c r="H23" s="20">
        <v>305</v>
      </c>
      <c r="I23" s="20">
        <v>286</v>
      </c>
      <c r="J23" s="20">
        <v>425</v>
      </c>
      <c r="K23" s="20">
        <v>68</v>
      </c>
      <c r="L23" s="20">
        <v>245</v>
      </c>
      <c r="M23" s="20">
        <v>29</v>
      </c>
      <c r="N23" s="20">
        <v>7</v>
      </c>
      <c r="O23" s="20">
        <v>31</v>
      </c>
      <c r="P23" s="20">
        <v>535</v>
      </c>
      <c r="Q23" s="20">
        <v>1082</v>
      </c>
      <c r="R23" s="20">
        <v>453</v>
      </c>
    </row>
    <row r="24" spans="2:18" ht="20.100000000000001" customHeight="1" thickBot="1" x14ac:dyDescent="0.25">
      <c r="B24" s="4" t="s">
        <v>35</v>
      </c>
      <c r="C24" s="20">
        <v>2228</v>
      </c>
      <c r="D24" s="20">
        <v>0</v>
      </c>
      <c r="E24" s="20">
        <v>0</v>
      </c>
      <c r="F24" s="20">
        <v>0</v>
      </c>
      <c r="G24" s="20">
        <v>1202</v>
      </c>
      <c r="H24" s="20">
        <v>412</v>
      </c>
      <c r="I24" s="20">
        <v>51</v>
      </c>
      <c r="J24" s="20">
        <v>52</v>
      </c>
      <c r="K24" s="20">
        <v>10</v>
      </c>
      <c r="L24" s="20">
        <v>8</v>
      </c>
      <c r="M24" s="20">
        <v>10</v>
      </c>
      <c r="N24" s="20">
        <v>12</v>
      </c>
      <c r="O24" s="20">
        <v>4</v>
      </c>
      <c r="P24" s="20">
        <v>227</v>
      </c>
      <c r="Q24" s="20">
        <v>205</v>
      </c>
      <c r="R24" s="20">
        <v>35</v>
      </c>
    </row>
    <row r="25" spans="2:18" ht="20.100000000000001" customHeight="1" thickBot="1" x14ac:dyDescent="0.25">
      <c r="B25" s="4" t="s">
        <v>36</v>
      </c>
      <c r="C25" s="20">
        <v>394</v>
      </c>
      <c r="D25" s="20">
        <v>1</v>
      </c>
      <c r="E25" s="20">
        <v>0</v>
      </c>
      <c r="F25" s="20">
        <v>0</v>
      </c>
      <c r="G25" s="20">
        <v>242</v>
      </c>
      <c r="H25" s="20">
        <v>61</v>
      </c>
      <c r="I25" s="20">
        <v>1</v>
      </c>
      <c r="J25" s="20">
        <v>23</v>
      </c>
      <c r="K25" s="20">
        <v>1</v>
      </c>
      <c r="L25" s="20">
        <v>2</v>
      </c>
      <c r="M25" s="20">
        <v>0</v>
      </c>
      <c r="N25" s="20">
        <v>0</v>
      </c>
      <c r="O25" s="20">
        <v>1</v>
      </c>
      <c r="P25" s="20">
        <v>21</v>
      </c>
      <c r="Q25" s="20">
        <v>40</v>
      </c>
      <c r="R25" s="20">
        <v>1</v>
      </c>
    </row>
    <row r="26" spans="2:18" ht="20.100000000000001" customHeight="1" thickBot="1" x14ac:dyDescent="0.25">
      <c r="B26" s="5" t="s">
        <v>37</v>
      </c>
      <c r="C26" s="20">
        <v>1438</v>
      </c>
      <c r="D26" s="20">
        <v>1</v>
      </c>
      <c r="E26" s="20">
        <v>0</v>
      </c>
      <c r="F26" s="20">
        <v>0</v>
      </c>
      <c r="G26" s="20">
        <v>755</v>
      </c>
      <c r="H26" s="20">
        <v>91</v>
      </c>
      <c r="I26" s="20">
        <v>122</v>
      </c>
      <c r="J26" s="20">
        <v>142</v>
      </c>
      <c r="K26" s="20">
        <v>21</v>
      </c>
      <c r="L26" s="20">
        <v>14</v>
      </c>
      <c r="M26" s="20">
        <v>2</v>
      </c>
      <c r="N26" s="20">
        <v>9</v>
      </c>
      <c r="O26" s="20">
        <v>1</v>
      </c>
      <c r="P26" s="20">
        <v>108</v>
      </c>
      <c r="Q26" s="20">
        <v>131</v>
      </c>
      <c r="R26" s="20">
        <v>41</v>
      </c>
    </row>
    <row r="27" spans="2:18" ht="20.100000000000001" customHeight="1" thickBot="1" x14ac:dyDescent="0.25">
      <c r="B27" s="6" t="s">
        <v>38</v>
      </c>
      <c r="C27" s="21">
        <v>230</v>
      </c>
      <c r="D27" s="21">
        <v>0</v>
      </c>
      <c r="E27" s="21">
        <v>0</v>
      </c>
      <c r="F27" s="21">
        <v>0</v>
      </c>
      <c r="G27" s="21">
        <v>70</v>
      </c>
      <c r="H27" s="21">
        <v>32</v>
      </c>
      <c r="I27" s="21">
        <v>62</v>
      </c>
      <c r="J27" s="21">
        <v>2</v>
      </c>
      <c r="K27" s="21">
        <v>12</v>
      </c>
      <c r="L27" s="21">
        <v>0</v>
      </c>
      <c r="M27" s="21">
        <v>0</v>
      </c>
      <c r="N27" s="21">
        <v>0</v>
      </c>
      <c r="O27" s="21">
        <v>1</v>
      </c>
      <c r="P27" s="21">
        <v>18</v>
      </c>
      <c r="Q27" s="21">
        <v>17</v>
      </c>
      <c r="R27" s="21">
        <v>16</v>
      </c>
    </row>
    <row r="28" spans="2:18" ht="20.100000000000001" customHeight="1" thickBot="1" x14ac:dyDescent="0.25">
      <c r="B28" s="7" t="s">
        <v>39</v>
      </c>
      <c r="C28" s="9">
        <f>SUM(C11:C27)</f>
        <v>48879</v>
      </c>
      <c r="D28" s="9">
        <f t="shared" ref="D28:R28" si="0">SUM(D11:D27)</f>
        <v>17</v>
      </c>
      <c r="E28" s="9">
        <f t="shared" si="0"/>
        <v>0</v>
      </c>
      <c r="F28" s="9">
        <f t="shared" si="0"/>
        <v>1</v>
      </c>
      <c r="G28" s="9">
        <f t="shared" si="0"/>
        <v>24036</v>
      </c>
      <c r="H28" s="9">
        <f t="shared" si="0"/>
        <v>7035</v>
      </c>
      <c r="I28" s="9">
        <f t="shared" si="0"/>
        <v>2350</v>
      </c>
      <c r="J28" s="9">
        <f t="shared" si="0"/>
        <v>2465</v>
      </c>
      <c r="K28" s="9">
        <f t="shared" si="0"/>
        <v>448</v>
      </c>
      <c r="L28" s="9">
        <f t="shared" si="0"/>
        <v>943</v>
      </c>
      <c r="M28" s="9">
        <f t="shared" si="0"/>
        <v>291</v>
      </c>
      <c r="N28" s="9">
        <f t="shared" si="0"/>
        <v>299</v>
      </c>
      <c r="O28" s="9">
        <f t="shared" si="0"/>
        <v>175</v>
      </c>
      <c r="P28" s="9">
        <f t="shared" si="0"/>
        <v>3602</v>
      </c>
      <c r="Q28" s="9">
        <f t="shared" si="0"/>
        <v>5668</v>
      </c>
      <c r="R28" s="9">
        <f t="shared" si="0"/>
        <v>1549</v>
      </c>
    </row>
    <row r="29" spans="2:1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76" t="s">
        <v>69</v>
      </c>
      <c r="D9" s="73"/>
      <c r="E9" s="73"/>
      <c r="F9" s="77"/>
      <c r="G9" s="76" t="s">
        <v>70</v>
      </c>
      <c r="H9" s="73"/>
      <c r="I9" s="73"/>
      <c r="J9" s="77"/>
      <c r="K9" s="76" t="s">
        <v>71</v>
      </c>
      <c r="L9" s="73"/>
      <c r="M9" s="73"/>
      <c r="N9" s="73"/>
      <c r="O9" s="73"/>
      <c r="P9" s="77"/>
      <c r="Q9" s="76" t="s">
        <v>72</v>
      </c>
      <c r="R9" s="73"/>
      <c r="S9" s="73"/>
      <c r="T9" s="73"/>
      <c r="U9" s="73"/>
      <c r="V9" s="77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9">
        <v>503</v>
      </c>
      <c r="D11" s="19">
        <v>160</v>
      </c>
      <c r="E11" s="19">
        <v>247</v>
      </c>
      <c r="F11" s="19">
        <v>96</v>
      </c>
      <c r="G11" s="19">
        <v>166</v>
      </c>
      <c r="H11" s="19">
        <v>0</v>
      </c>
      <c r="I11" s="19">
        <v>161</v>
      </c>
      <c r="J11" s="19">
        <v>36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149</v>
      </c>
      <c r="R11" s="19">
        <v>170</v>
      </c>
      <c r="S11" s="19">
        <v>4</v>
      </c>
      <c r="T11" s="19">
        <v>19</v>
      </c>
      <c r="U11" s="19">
        <v>129</v>
      </c>
      <c r="V11" s="19">
        <v>438</v>
      </c>
    </row>
    <row r="12" spans="2:22" ht="20.100000000000001" customHeight="1" thickBot="1" x14ac:dyDescent="0.25">
      <c r="B12" s="4" t="s">
        <v>23</v>
      </c>
      <c r="C12" s="20">
        <v>60</v>
      </c>
      <c r="D12" s="20">
        <v>18</v>
      </c>
      <c r="E12" s="20">
        <v>30</v>
      </c>
      <c r="F12" s="20">
        <v>12</v>
      </c>
      <c r="G12" s="20">
        <v>35</v>
      </c>
      <c r="H12" s="20">
        <v>0</v>
      </c>
      <c r="I12" s="20">
        <v>35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32</v>
      </c>
      <c r="R12" s="20">
        <v>33</v>
      </c>
      <c r="S12" s="20">
        <v>0</v>
      </c>
      <c r="T12" s="20">
        <v>0</v>
      </c>
      <c r="U12" s="20">
        <v>29</v>
      </c>
      <c r="V12" s="20">
        <v>85</v>
      </c>
    </row>
    <row r="13" spans="2:22" ht="20.100000000000001" customHeight="1" thickBot="1" x14ac:dyDescent="0.25">
      <c r="B13" s="4" t="s">
        <v>24</v>
      </c>
      <c r="C13" s="20">
        <v>22</v>
      </c>
      <c r="D13" s="20">
        <v>6</v>
      </c>
      <c r="E13" s="20">
        <v>6</v>
      </c>
      <c r="F13" s="20">
        <v>10</v>
      </c>
      <c r="G13" s="20">
        <v>15</v>
      </c>
      <c r="H13" s="20">
        <v>0</v>
      </c>
      <c r="I13" s="20">
        <v>18</v>
      </c>
      <c r="J13" s="20">
        <v>1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12</v>
      </c>
      <c r="R13" s="20">
        <v>12</v>
      </c>
      <c r="S13" s="20">
        <v>0</v>
      </c>
      <c r="T13" s="20">
        <v>0</v>
      </c>
      <c r="U13" s="20">
        <v>13</v>
      </c>
      <c r="V13" s="20">
        <v>43</v>
      </c>
    </row>
    <row r="14" spans="2:22" ht="20.100000000000001" customHeight="1" thickBot="1" x14ac:dyDescent="0.25">
      <c r="B14" s="4" t="s">
        <v>25</v>
      </c>
      <c r="C14" s="20">
        <v>74</v>
      </c>
      <c r="D14" s="20">
        <v>48</v>
      </c>
      <c r="E14" s="20">
        <v>26</v>
      </c>
      <c r="F14" s="20">
        <v>0</v>
      </c>
      <c r="G14" s="20">
        <v>15</v>
      </c>
      <c r="H14" s="20">
        <v>0</v>
      </c>
      <c r="I14" s="20">
        <v>15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34</v>
      </c>
      <c r="R14" s="20">
        <v>34</v>
      </c>
      <c r="S14" s="20">
        <v>0</v>
      </c>
      <c r="T14" s="20">
        <v>0</v>
      </c>
      <c r="U14" s="20">
        <v>26</v>
      </c>
      <c r="V14" s="20">
        <v>54</v>
      </c>
    </row>
    <row r="15" spans="2:22" ht="20.100000000000001" customHeight="1" thickBot="1" x14ac:dyDescent="0.25">
      <c r="B15" s="4" t="s">
        <v>26</v>
      </c>
      <c r="C15" s="20">
        <v>241</v>
      </c>
      <c r="D15" s="20">
        <v>50</v>
      </c>
      <c r="E15" s="20">
        <v>169</v>
      </c>
      <c r="F15" s="20">
        <v>22</v>
      </c>
      <c r="G15" s="20">
        <v>151</v>
      </c>
      <c r="H15" s="20">
        <v>1</v>
      </c>
      <c r="I15" s="20">
        <v>162</v>
      </c>
      <c r="J15" s="20">
        <v>25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101</v>
      </c>
      <c r="R15" s="20">
        <v>127</v>
      </c>
      <c r="S15" s="20">
        <v>0</v>
      </c>
      <c r="T15" s="20">
        <v>0</v>
      </c>
      <c r="U15" s="20">
        <v>93</v>
      </c>
      <c r="V15" s="20">
        <v>284</v>
      </c>
    </row>
    <row r="16" spans="2:22" ht="20.100000000000001" customHeight="1" thickBot="1" x14ac:dyDescent="0.25">
      <c r="B16" s="4" t="s">
        <v>27</v>
      </c>
      <c r="C16" s="20">
        <v>13</v>
      </c>
      <c r="D16" s="20">
        <v>9</v>
      </c>
      <c r="E16" s="20">
        <v>2</v>
      </c>
      <c r="F16" s="20">
        <v>2</v>
      </c>
      <c r="G16" s="20">
        <v>6</v>
      </c>
      <c r="H16" s="20">
        <v>0</v>
      </c>
      <c r="I16" s="20">
        <v>6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4</v>
      </c>
      <c r="R16" s="20">
        <v>4</v>
      </c>
      <c r="S16" s="20">
        <v>1</v>
      </c>
      <c r="T16" s="20">
        <v>1</v>
      </c>
      <c r="U16" s="20">
        <v>6</v>
      </c>
      <c r="V16" s="20">
        <v>20</v>
      </c>
    </row>
    <row r="17" spans="2:22" ht="20.100000000000001" customHeight="1" thickBot="1" x14ac:dyDescent="0.25">
      <c r="B17" s="4" t="s">
        <v>28</v>
      </c>
      <c r="C17" s="20">
        <v>146</v>
      </c>
      <c r="D17" s="20">
        <v>26</v>
      </c>
      <c r="E17" s="20">
        <v>21</v>
      </c>
      <c r="F17" s="20">
        <v>99</v>
      </c>
      <c r="G17" s="20">
        <v>14</v>
      </c>
      <c r="H17" s="20">
        <v>0</v>
      </c>
      <c r="I17" s="20">
        <v>15</v>
      </c>
      <c r="J17" s="20">
        <v>2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10</v>
      </c>
      <c r="R17" s="20">
        <v>10</v>
      </c>
      <c r="S17" s="20">
        <v>0</v>
      </c>
      <c r="T17" s="20">
        <v>0</v>
      </c>
      <c r="U17" s="20">
        <v>23</v>
      </c>
      <c r="V17" s="20">
        <v>45</v>
      </c>
    </row>
    <row r="18" spans="2:22" ht="20.100000000000001" customHeight="1" thickBot="1" x14ac:dyDescent="0.25">
      <c r="B18" s="4" t="s">
        <v>29</v>
      </c>
      <c r="C18" s="20">
        <v>57</v>
      </c>
      <c r="D18" s="20">
        <v>33</v>
      </c>
      <c r="E18" s="20">
        <v>8</v>
      </c>
      <c r="F18" s="20">
        <v>16</v>
      </c>
      <c r="G18" s="20">
        <v>9</v>
      </c>
      <c r="H18" s="20">
        <v>0</v>
      </c>
      <c r="I18" s="20">
        <v>10</v>
      </c>
      <c r="J18" s="20">
        <v>2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10</v>
      </c>
      <c r="R18" s="20">
        <v>9</v>
      </c>
      <c r="S18" s="20">
        <v>0</v>
      </c>
      <c r="T18" s="20">
        <v>0</v>
      </c>
      <c r="U18" s="20">
        <v>11</v>
      </c>
      <c r="V18" s="20">
        <v>80</v>
      </c>
    </row>
    <row r="19" spans="2:22" ht="20.100000000000001" customHeight="1" thickBot="1" x14ac:dyDescent="0.25">
      <c r="B19" s="4" t="s">
        <v>30</v>
      </c>
      <c r="C19" s="20">
        <v>292</v>
      </c>
      <c r="D19" s="20">
        <v>173</v>
      </c>
      <c r="E19" s="20">
        <v>53</v>
      </c>
      <c r="F19" s="20">
        <v>66</v>
      </c>
      <c r="G19" s="20">
        <v>35</v>
      </c>
      <c r="H19" s="20">
        <v>0</v>
      </c>
      <c r="I19" s="20">
        <v>33</v>
      </c>
      <c r="J19" s="20">
        <v>11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37</v>
      </c>
      <c r="R19" s="20">
        <v>49</v>
      </c>
      <c r="S19" s="20">
        <v>1</v>
      </c>
      <c r="T19" s="20">
        <v>11</v>
      </c>
      <c r="U19" s="20">
        <v>48</v>
      </c>
      <c r="V19" s="20">
        <v>170</v>
      </c>
    </row>
    <row r="20" spans="2:22" ht="20.100000000000001" customHeight="1" thickBot="1" x14ac:dyDescent="0.25">
      <c r="B20" s="4" t="s">
        <v>31</v>
      </c>
      <c r="C20" s="20">
        <v>254</v>
      </c>
      <c r="D20" s="20">
        <v>121</v>
      </c>
      <c r="E20" s="20">
        <v>87</v>
      </c>
      <c r="F20" s="20">
        <v>46</v>
      </c>
      <c r="G20" s="20">
        <v>57</v>
      </c>
      <c r="H20" s="20">
        <v>0</v>
      </c>
      <c r="I20" s="20">
        <v>57</v>
      </c>
      <c r="J20" s="20">
        <v>9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119</v>
      </c>
      <c r="R20" s="20">
        <v>179</v>
      </c>
      <c r="S20" s="20">
        <v>2</v>
      </c>
      <c r="T20" s="20">
        <v>9</v>
      </c>
      <c r="U20" s="20">
        <v>98</v>
      </c>
      <c r="V20" s="20">
        <v>271</v>
      </c>
    </row>
    <row r="21" spans="2:22" ht="20.100000000000001" customHeight="1" thickBot="1" x14ac:dyDescent="0.25">
      <c r="B21" s="4" t="s">
        <v>32</v>
      </c>
      <c r="C21" s="20">
        <v>22</v>
      </c>
      <c r="D21" s="20">
        <v>2</v>
      </c>
      <c r="E21" s="20">
        <v>14</v>
      </c>
      <c r="F21" s="20">
        <v>6</v>
      </c>
      <c r="G21" s="20">
        <v>6</v>
      </c>
      <c r="H21" s="20">
        <v>0</v>
      </c>
      <c r="I21" s="20">
        <v>6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6</v>
      </c>
      <c r="R21" s="20">
        <v>6</v>
      </c>
      <c r="S21" s="20">
        <v>0</v>
      </c>
      <c r="T21" s="20">
        <v>0</v>
      </c>
      <c r="U21" s="20">
        <v>26</v>
      </c>
      <c r="V21" s="20">
        <v>34</v>
      </c>
    </row>
    <row r="22" spans="2:22" ht="20.100000000000001" customHeight="1" thickBot="1" x14ac:dyDescent="0.25">
      <c r="B22" s="4" t="s">
        <v>33</v>
      </c>
      <c r="C22" s="20">
        <v>89</v>
      </c>
      <c r="D22" s="20">
        <v>30</v>
      </c>
      <c r="E22" s="20">
        <v>33</v>
      </c>
      <c r="F22" s="20">
        <v>26</v>
      </c>
      <c r="G22" s="20">
        <v>21</v>
      </c>
      <c r="H22" s="20">
        <v>0</v>
      </c>
      <c r="I22" s="20">
        <v>21</v>
      </c>
      <c r="J22" s="20">
        <v>1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25</v>
      </c>
      <c r="R22" s="20">
        <v>27</v>
      </c>
      <c r="S22" s="20">
        <v>0</v>
      </c>
      <c r="T22" s="20">
        <v>1</v>
      </c>
      <c r="U22" s="20">
        <v>36</v>
      </c>
      <c r="V22" s="20">
        <v>76</v>
      </c>
    </row>
    <row r="23" spans="2:22" ht="20.100000000000001" customHeight="1" thickBot="1" x14ac:dyDescent="0.25">
      <c r="B23" s="4" t="s">
        <v>34</v>
      </c>
      <c r="C23" s="20">
        <v>145</v>
      </c>
      <c r="D23" s="20">
        <v>38</v>
      </c>
      <c r="E23" s="20">
        <v>58</v>
      </c>
      <c r="F23" s="20">
        <v>49</v>
      </c>
      <c r="G23" s="20">
        <v>31</v>
      </c>
      <c r="H23" s="20">
        <v>0</v>
      </c>
      <c r="I23" s="20">
        <v>27</v>
      </c>
      <c r="J23" s="20">
        <v>12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59</v>
      </c>
      <c r="R23" s="20">
        <v>62</v>
      </c>
      <c r="S23" s="20">
        <v>5</v>
      </c>
      <c r="T23" s="20">
        <v>0</v>
      </c>
      <c r="U23" s="20">
        <v>53</v>
      </c>
      <c r="V23" s="20">
        <v>139</v>
      </c>
    </row>
    <row r="24" spans="2:22" ht="20.100000000000001" customHeight="1" thickBot="1" x14ac:dyDescent="0.25">
      <c r="B24" s="4" t="s">
        <v>35</v>
      </c>
      <c r="C24" s="20">
        <v>72</v>
      </c>
      <c r="D24" s="20">
        <v>28</v>
      </c>
      <c r="E24" s="20">
        <v>13</v>
      </c>
      <c r="F24" s="20">
        <v>31</v>
      </c>
      <c r="G24" s="20">
        <v>46</v>
      </c>
      <c r="H24" s="20">
        <v>0</v>
      </c>
      <c r="I24" s="20">
        <v>47</v>
      </c>
      <c r="J24" s="20">
        <v>7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38</v>
      </c>
      <c r="R24" s="20">
        <v>38</v>
      </c>
      <c r="S24" s="20">
        <v>0</v>
      </c>
      <c r="T24" s="20">
        <v>0</v>
      </c>
      <c r="U24" s="20">
        <v>23</v>
      </c>
      <c r="V24" s="20">
        <v>104</v>
      </c>
    </row>
    <row r="25" spans="2:22" ht="20.100000000000001" customHeight="1" thickBot="1" x14ac:dyDescent="0.25">
      <c r="B25" s="4" t="s">
        <v>36</v>
      </c>
      <c r="C25" s="20">
        <v>48</v>
      </c>
      <c r="D25" s="20">
        <v>4</v>
      </c>
      <c r="E25" s="20">
        <v>5</v>
      </c>
      <c r="F25" s="20">
        <v>39</v>
      </c>
      <c r="G25" s="20">
        <v>1</v>
      </c>
      <c r="H25" s="20">
        <v>0</v>
      </c>
      <c r="I25" s="20">
        <v>1</v>
      </c>
      <c r="J25" s="20">
        <v>1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3</v>
      </c>
      <c r="R25" s="20">
        <v>3</v>
      </c>
      <c r="S25" s="20">
        <v>0</v>
      </c>
      <c r="T25" s="20">
        <v>1</v>
      </c>
      <c r="U25" s="20">
        <v>5</v>
      </c>
      <c r="V25" s="20">
        <v>11</v>
      </c>
    </row>
    <row r="26" spans="2:22" ht="20.100000000000001" customHeight="1" thickBot="1" x14ac:dyDescent="0.25">
      <c r="B26" s="5" t="s">
        <v>37</v>
      </c>
      <c r="C26" s="20">
        <v>67</v>
      </c>
      <c r="D26" s="20">
        <v>59</v>
      </c>
      <c r="E26" s="20">
        <v>5</v>
      </c>
      <c r="F26" s="20">
        <v>3</v>
      </c>
      <c r="G26" s="20">
        <v>19</v>
      </c>
      <c r="H26" s="20">
        <v>0</v>
      </c>
      <c r="I26" s="20">
        <v>14</v>
      </c>
      <c r="J26" s="20">
        <v>7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13</v>
      </c>
      <c r="R26" s="20">
        <v>13</v>
      </c>
      <c r="S26" s="20">
        <v>5</v>
      </c>
      <c r="T26" s="20">
        <v>8</v>
      </c>
      <c r="U26" s="20">
        <v>9</v>
      </c>
      <c r="V26" s="20">
        <v>63</v>
      </c>
    </row>
    <row r="27" spans="2:22" ht="20.100000000000001" customHeight="1" thickBot="1" x14ac:dyDescent="0.25">
      <c r="B27" s="6" t="s">
        <v>38</v>
      </c>
      <c r="C27" s="21">
        <v>4</v>
      </c>
      <c r="D27" s="21">
        <v>0</v>
      </c>
      <c r="E27" s="21">
        <v>4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1</v>
      </c>
      <c r="R27" s="21">
        <v>1</v>
      </c>
      <c r="S27" s="21">
        <v>0</v>
      </c>
      <c r="T27" s="21">
        <v>0</v>
      </c>
      <c r="U27" s="21">
        <v>4</v>
      </c>
      <c r="V27" s="21">
        <v>3</v>
      </c>
    </row>
    <row r="28" spans="2:22" ht="20.100000000000001" customHeight="1" thickBot="1" x14ac:dyDescent="0.25">
      <c r="B28" s="7" t="s">
        <v>39</v>
      </c>
      <c r="C28" s="9">
        <f>SUM(C11:C27)</f>
        <v>2109</v>
      </c>
      <c r="D28" s="9">
        <f t="shared" ref="D28:V28" si="0">SUM(D11:D27)</f>
        <v>805</v>
      </c>
      <c r="E28" s="9">
        <f t="shared" si="0"/>
        <v>781</v>
      </c>
      <c r="F28" s="9">
        <f t="shared" si="0"/>
        <v>523</v>
      </c>
      <c r="G28" s="9">
        <f t="shared" si="0"/>
        <v>627</v>
      </c>
      <c r="H28" s="9">
        <f t="shared" si="0"/>
        <v>1</v>
      </c>
      <c r="I28" s="9">
        <f t="shared" si="0"/>
        <v>628</v>
      </c>
      <c r="J28" s="9">
        <f t="shared" si="0"/>
        <v>114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653</v>
      </c>
      <c r="R28" s="9">
        <f t="shared" si="0"/>
        <v>777</v>
      </c>
      <c r="S28" s="9">
        <f t="shared" si="0"/>
        <v>18</v>
      </c>
      <c r="T28" s="9">
        <f t="shared" si="0"/>
        <v>50</v>
      </c>
      <c r="U28" s="9">
        <f t="shared" si="0"/>
        <v>632</v>
      </c>
      <c r="V28" s="9">
        <f t="shared" si="0"/>
        <v>1920</v>
      </c>
    </row>
    <row r="29" spans="2:2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76" t="s">
        <v>80</v>
      </c>
      <c r="D9" s="73"/>
      <c r="E9" s="73"/>
      <c r="F9" s="77"/>
      <c r="G9" s="76" t="s">
        <v>81</v>
      </c>
      <c r="H9" s="73"/>
      <c r="I9" s="73"/>
      <c r="J9" s="77"/>
      <c r="K9" s="76" t="s">
        <v>82</v>
      </c>
      <c r="L9" s="73"/>
      <c r="M9" s="73"/>
      <c r="N9" s="77"/>
      <c r="O9" s="76" t="s">
        <v>83</v>
      </c>
      <c r="P9" s="73"/>
      <c r="Q9" s="73"/>
      <c r="R9" s="77"/>
      <c r="S9" s="76" t="s">
        <v>84</v>
      </c>
      <c r="T9" s="73"/>
      <c r="U9" s="73"/>
      <c r="V9" s="77"/>
      <c r="W9" s="76" t="s">
        <v>85</v>
      </c>
      <c r="X9" s="73"/>
      <c r="Y9" s="73"/>
      <c r="Z9" s="77"/>
      <c r="AA9" s="76" t="s">
        <v>86</v>
      </c>
      <c r="AB9" s="73"/>
      <c r="AC9" s="73"/>
      <c r="AD9" s="77"/>
      <c r="AE9" s="76" t="s">
        <v>87</v>
      </c>
      <c r="AF9" s="73"/>
      <c r="AG9" s="73"/>
      <c r="AH9" s="77"/>
      <c r="AI9" s="76" t="s">
        <v>88</v>
      </c>
      <c r="AJ9" s="73"/>
      <c r="AK9" s="73"/>
      <c r="AL9" s="77"/>
      <c r="AM9" s="76" t="s">
        <v>89</v>
      </c>
      <c r="AN9" s="73"/>
      <c r="AO9" s="73"/>
      <c r="AP9" s="77"/>
      <c r="AQ9" s="76" t="s">
        <v>90</v>
      </c>
      <c r="AR9" s="73"/>
      <c r="AS9" s="73"/>
      <c r="AT9" s="77"/>
      <c r="AU9" s="76" t="s">
        <v>256</v>
      </c>
      <c r="AV9" s="73"/>
      <c r="AW9" s="73"/>
      <c r="AX9" s="77"/>
      <c r="AY9" s="76" t="s">
        <v>91</v>
      </c>
      <c r="AZ9" s="73"/>
      <c r="BA9" s="73"/>
      <c r="BB9" s="77"/>
      <c r="BC9" s="76" t="s">
        <v>244</v>
      </c>
      <c r="BD9" s="73"/>
      <c r="BE9" s="73"/>
      <c r="BF9" s="77"/>
      <c r="BG9" s="76" t="s">
        <v>92</v>
      </c>
      <c r="BH9" s="73"/>
      <c r="BI9" s="73"/>
      <c r="BJ9" s="77"/>
      <c r="BK9" s="76" t="s">
        <v>93</v>
      </c>
      <c r="BL9" s="73"/>
      <c r="BM9" s="73"/>
      <c r="BN9" s="77"/>
      <c r="BO9" s="76" t="s">
        <v>94</v>
      </c>
      <c r="BP9" s="73"/>
      <c r="BQ9" s="73"/>
      <c r="BR9" s="77"/>
      <c r="BS9" s="76" t="s">
        <v>95</v>
      </c>
      <c r="BT9" s="73"/>
      <c r="BU9" s="73"/>
      <c r="BV9" s="77"/>
      <c r="BW9" s="76" t="s">
        <v>96</v>
      </c>
      <c r="BX9" s="73"/>
      <c r="BY9" s="73"/>
      <c r="BZ9" s="77"/>
      <c r="CA9" s="76" t="s">
        <v>97</v>
      </c>
      <c r="CB9" s="73"/>
      <c r="CC9" s="73"/>
      <c r="CD9" s="77"/>
      <c r="CE9" s="76" t="s">
        <v>245</v>
      </c>
      <c r="CF9" s="73"/>
      <c r="CG9" s="73"/>
      <c r="CH9" s="73"/>
      <c r="CI9" s="76" t="s">
        <v>246</v>
      </c>
      <c r="CJ9" s="73"/>
      <c r="CK9" s="73"/>
      <c r="CL9" s="73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65" t="s">
        <v>48</v>
      </c>
      <c r="AV10" s="65" t="s">
        <v>98</v>
      </c>
      <c r="AW10" s="65" t="s">
        <v>50</v>
      </c>
      <c r="AX10" s="65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61" t="s">
        <v>48</v>
      </c>
      <c r="BD10" s="61" t="s">
        <v>98</v>
      </c>
      <c r="BE10" s="61" t="s">
        <v>50</v>
      </c>
      <c r="BF10" s="61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61" t="s">
        <v>48</v>
      </c>
      <c r="CF10" s="61" t="s">
        <v>98</v>
      </c>
      <c r="CG10" s="61" t="s">
        <v>50</v>
      </c>
      <c r="CH10" s="61" t="s">
        <v>51</v>
      </c>
      <c r="CI10" s="61" t="s">
        <v>48</v>
      </c>
      <c r="CJ10" s="61" t="s">
        <v>98</v>
      </c>
      <c r="CK10" s="61" t="s">
        <v>50</v>
      </c>
      <c r="CL10" s="61" t="s">
        <v>51</v>
      </c>
    </row>
    <row r="11" spans="2:90" ht="20.100000000000001" customHeight="1" thickBot="1" x14ac:dyDescent="0.25">
      <c r="B11" s="3" t="s">
        <v>22</v>
      </c>
      <c r="C11" s="19">
        <v>672</v>
      </c>
      <c r="D11" s="19">
        <v>34</v>
      </c>
      <c r="E11" s="19">
        <v>762</v>
      </c>
      <c r="F11" s="19">
        <v>2878</v>
      </c>
      <c r="G11" s="19">
        <v>7</v>
      </c>
      <c r="H11" s="19">
        <v>0</v>
      </c>
      <c r="I11" s="19">
        <v>7</v>
      </c>
      <c r="J11" s="19">
        <v>21</v>
      </c>
      <c r="K11" s="19">
        <v>0</v>
      </c>
      <c r="L11" s="19">
        <v>0</v>
      </c>
      <c r="M11" s="19">
        <v>0</v>
      </c>
      <c r="N11" s="19">
        <v>2</v>
      </c>
      <c r="O11" s="19">
        <v>1</v>
      </c>
      <c r="P11" s="19">
        <v>0</v>
      </c>
      <c r="Q11" s="19">
        <v>1</v>
      </c>
      <c r="R11" s="19">
        <v>0</v>
      </c>
      <c r="S11" s="19">
        <v>14</v>
      </c>
      <c r="T11" s="19">
        <v>9</v>
      </c>
      <c r="U11" s="19">
        <v>29</v>
      </c>
      <c r="V11" s="19">
        <v>24</v>
      </c>
      <c r="W11" s="19">
        <v>237</v>
      </c>
      <c r="X11" s="19">
        <v>0</v>
      </c>
      <c r="Y11" s="19">
        <v>239</v>
      </c>
      <c r="Z11" s="19">
        <v>1026</v>
      </c>
      <c r="AA11" s="19">
        <v>1</v>
      </c>
      <c r="AB11" s="19">
        <v>1</v>
      </c>
      <c r="AC11" s="19">
        <v>2</v>
      </c>
      <c r="AD11" s="19">
        <v>4</v>
      </c>
      <c r="AE11" s="19">
        <v>6</v>
      </c>
      <c r="AF11" s="19">
        <v>0</v>
      </c>
      <c r="AG11" s="19">
        <v>6</v>
      </c>
      <c r="AH11" s="19">
        <v>24</v>
      </c>
      <c r="AI11" s="19">
        <v>0</v>
      </c>
      <c r="AJ11" s="19">
        <v>0</v>
      </c>
      <c r="AK11" s="19">
        <v>0</v>
      </c>
      <c r="AL11" s="19">
        <v>0</v>
      </c>
      <c r="AM11" s="19">
        <v>9</v>
      </c>
      <c r="AN11" s="19">
        <v>4</v>
      </c>
      <c r="AO11" s="19">
        <v>16</v>
      </c>
      <c r="AP11" s="19">
        <v>17</v>
      </c>
      <c r="AQ11" s="19">
        <v>129</v>
      </c>
      <c r="AR11" s="19">
        <v>0</v>
      </c>
      <c r="AS11" s="19">
        <v>143</v>
      </c>
      <c r="AT11" s="19">
        <v>433</v>
      </c>
      <c r="AU11" s="19">
        <v>3</v>
      </c>
      <c r="AV11" s="19">
        <v>0</v>
      </c>
      <c r="AW11" s="19">
        <v>2</v>
      </c>
      <c r="AX11" s="19">
        <v>8</v>
      </c>
      <c r="AY11" s="19">
        <v>12</v>
      </c>
      <c r="AZ11" s="19">
        <v>0</v>
      </c>
      <c r="BA11" s="19">
        <v>13</v>
      </c>
      <c r="BB11" s="19">
        <v>38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1</v>
      </c>
      <c r="BL11" s="19">
        <v>0</v>
      </c>
      <c r="BM11" s="19">
        <v>1</v>
      </c>
      <c r="BN11" s="19">
        <v>4</v>
      </c>
      <c r="BO11" s="19">
        <v>0</v>
      </c>
      <c r="BP11" s="19">
        <v>0</v>
      </c>
      <c r="BQ11" s="19">
        <v>0</v>
      </c>
      <c r="BR11" s="19">
        <v>0</v>
      </c>
      <c r="BS11" s="19">
        <v>29</v>
      </c>
      <c r="BT11" s="19">
        <v>0</v>
      </c>
      <c r="BU11" s="19">
        <v>38</v>
      </c>
      <c r="BV11" s="19">
        <v>166</v>
      </c>
      <c r="BW11" s="19">
        <v>19</v>
      </c>
      <c r="BX11" s="19">
        <v>11</v>
      </c>
      <c r="BY11" s="19">
        <v>35</v>
      </c>
      <c r="BZ11" s="19">
        <v>57</v>
      </c>
      <c r="CA11" s="19">
        <v>204</v>
      </c>
      <c r="CB11" s="19">
        <v>9</v>
      </c>
      <c r="CC11" s="19">
        <v>230</v>
      </c>
      <c r="CD11" s="19">
        <v>1054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</row>
    <row r="12" spans="2:90" ht="20.100000000000001" customHeight="1" thickBot="1" x14ac:dyDescent="0.25">
      <c r="B12" s="4" t="s">
        <v>23</v>
      </c>
      <c r="C12" s="20">
        <v>80</v>
      </c>
      <c r="D12" s="20">
        <v>2</v>
      </c>
      <c r="E12" s="20">
        <v>66</v>
      </c>
      <c r="F12" s="20">
        <v>136</v>
      </c>
      <c r="G12" s="20">
        <v>1</v>
      </c>
      <c r="H12" s="20">
        <v>0</v>
      </c>
      <c r="I12" s="20">
        <v>0</v>
      </c>
      <c r="J12" s="20">
        <v>4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5</v>
      </c>
      <c r="T12" s="20">
        <v>2</v>
      </c>
      <c r="U12" s="20">
        <v>5</v>
      </c>
      <c r="V12" s="20">
        <v>3</v>
      </c>
      <c r="W12" s="20">
        <v>31</v>
      </c>
      <c r="X12" s="20">
        <v>0</v>
      </c>
      <c r="Y12" s="20">
        <v>23</v>
      </c>
      <c r="Z12" s="20">
        <v>56</v>
      </c>
      <c r="AA12" s="20">
        <v>0</v>
      </c>
      <c r="AB12" s="20">
        <v>0</v>
      </c>
      <c r="AC12" s="20">
        <v>0</v>
      </c>
      <c r="AD12" s="20">
        <v>0</v>
      </c>
      <c r="AE12" s="20">
        <v>2</v>
      </c>
      <c r="AF12" s="20">
        <v>0</v>
      </c>
      <c r="AG12" s="20">
        <v>2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1</v>
      </c>
      <c r="AN12" s="20">
        <v>0</v>
      </c>
      <c r="AO12" s="20">
        <v>2</v>
      </c>
      <c r="AP12" s="20">
        <v>1</v>
      </c>
      <c r="AQ12" s="20">
        <v>9</v>
      </c>
      <c r="AR12" s="20">
        <v>0</v>
      </c>
      <c r="AS12" s="20">
        <v>14</v>
      </c>
      <c r="AT12" s="20">
        <v>26</v>
      </c>
      <c r="AU12" s="20">
        <v>0</v>
      </c>
      <c r="AV12" s="20">
        <v>0</v>
      </c>
      <c r="AW12" s="20">
        <v>0</v>
      </c>
      <c r="AX12" s="20">
        <v>0</v>
      </c>
      <c r="AY12" s="20">
        <v>3</v>
      </c>
      <c r="AZ12" s="20">
        <v>0</v>
      </c>
      <c r="BA12" s="20">
        <v>4</v>
      </c>
      <c r="BB12" s="20">
        <v>7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2</v>
      </c>
      <c r="BT12" s="20">
        <v>0</v>
      </c>
      <c r="BU12" s="20">
        <v>1</v>
      </c>
      <c r="BV12" s="20">
        <v>3</v>
      </c>
      <c r="BW12" s="20">
        <v>2</v>
      </c>
      <c r="BX12" s="20">
        <v>0</v>
      </c>
      <c r="BY12" s="20">
        <v>3</v>
      </c>
      <c r="BZ12" s="20">
        <v>1</v>
      </c>
      <c r="CA12" s="20">
        <v>24</v>
      </c>
      <c r="CB12" s="20">
        <v>0</v>
      </c>
      <c r="CC12" s="20">
        <v>12</v>
      </c>
      <c r="CD12" s="20">
        <v>35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</row>
    <row r="13" spans="2:90" ht="20.100000000000001" customHeight="1" thickBot="1" x14ac:dyDescent="0.25">
      <c r="B13" s="4" t="s">
        <v>24</v>
      </c>
      <c r="C13" s="20">
        <v>63</v>
      </c>
      <c r="D13" s="20">
        <v>2</v>
      </c>
      <c r="E13" s="20">
        <v>53</v>
      </c>
      <c r="F13" s="20">
        <v>153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2</v>
      </c>
      <c r="T13" s="20">
        <v>0</v>
      </c>
      <c r="U13" s="20">
        <v>2</v>
      </c>
      <c r="V13" s="20">
        <v>4</v>
      </c>
      <c r="W13" s="20">
        <v>17</v>
      </c>
      <c r="X13" s="20">
        <v>0</v>
      </c>
      <c r="Y13" s="20">
        <v>18</v>
      </c>
      <c r="Z13" s="20">
        <v>53</v>
      </c>
      <c r="AA13" s="20">
        <v>0</v>
      </c>
      <c r="AB13" s="20">
        <v>0</v>
      </c>
      <c r="AC13" s="20">
        <v>0</v>
      </c>
      <c r="AD13" s="20">
        <v>0</v>
      </c>
      <c r="AE13" s="20">
        <v>1</v>
      </c>
      <c r="AF13" s="20">
        <v>0</v>
      </c>
      <c r="AG13" s="20">
        <v>1</v>
      </c>
      <c r="AH13" s="20">
        <v>1</v>
      </c>
      <c r="AI13" s="20">
        <v>0</v>
      </c>
      <c r="AJ13" s="20">
        <v>0</v>
      </c>
      <c r="AK13" s="20">
        <v>0</v>
      </c>
      <c r="AL13" s="20">
        <v>0</v>
      </c>
      <c r="AM13" s="20">
        <v>1</v>
      </c>
      <c r="AN13" s="20">
        <v>0</v>
      </c>
      <c r="AO13" s="20">
        <v>2</v>
      </c>
      <c r="AP13" s="20">
        <v>0</v>
      </c>
      <c r="AQ13" s="20">
        <v>17</v>
      </c>
      <c r="AR13" s="20">
        <v>1</v>
      </c>
      <c r="AS13" s="20">
        <v>15</v>
      </c>
      <c r="AT13" s="20">
        <v>32</v>
      </c>
      <c r="AU13" s="20">
        <v>0</v>
      </c>
      <c r="AV13" s="20">
        <v>0</v>
      </c>
      <c r="AW13" s="20">
        <v>0</v>
      </c>
      <c r="AX13" s="20">
        <v>0</v>
      </c>
      <c r="AY13" s="20">
        <v>1</v>
      </c>
      <c r="AZ13" s="20">
        <v>0</v>
      </c>
      <c r="BA13" s="20">
        <v>1</v>
      </c>
      <c r="BB13" s="20">
        <v>4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1</v>
      </c>
      <c r="BT13" s="20">
        <v>0</v>
      </c>
      <c r="BU13" s="20">
        <v>2</v>
      </c>
      <c r="BV13" s="20">
        <v>4</v>
      </c>
      <c r="BW13" s="20">
        <v>2</v>
      </c>
      <c r="BX13" s="20">
        <v>1</v>
      </c>
      <c r="BY13" s="20">
        <v>0</v>
      </c>
      <c r="BZ13" s="20">
        <v>3</v>
      </c>
      <c r="CA13" s="20">
        <v>21</v>
      </c>
      <c r="CB13" s="20">
        <v>0</v>
      </c>
      <c r="CC13" s="20">
        <v>12</v>
      </c>
      <c r="CD13" s="20">
        <v>52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</row>
    <row r="14" spans="2:90" ht="20.100000000000001" customHeight="1" thickBot="1" x14ac:dyDescent="0.25">
      <c r="B14" s="4" t="s">
        <v>25</v>
      </c>
      <c r="C14" s="20">
        <v>80</v>
      </c>
      <c r="D14" s="20">
        <v>6</v>
      </c>
      <c r="E14" s="20">
        <v>81</v>
      </c>
      <c r="F14" s="20">
        <v>370</v>
      </c>
      <c r="G14" s="20">
        <v>0</v>
      </c>
      <c r="H14" s="20">
        <v>0</v>
      </c>
      <c r="I14" s="20">
        <v>1</v>
      </c>
      <c r="J14" s="20">
        <v>2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1</v>
      </c>
      <c r="T14" s="20">
        <v>1</v>
      </c>
      <c r="U14" s="20">
        <v>2</v>
      </c>
      <c r="V14" s="20">
        <v>11</v>
      </c>
      <c r="W14" s="20">
        <v>34</v>
      </c>
      <c r="X14" s="20">
        <v>0</v>
      </c>
      <c r="Y14" s="20">
        <v>22</v>
      </c>
      <c r="Z14" s="20">
        <v>156</v>
      </c>
      <c r="AA14" s="20">
        <v>0</v>
      </c>
      <c r="AB14" s="20">
        <v>1</v>
      </c>
      <c r="AC14" s="20">
        <v>0</v>
      </c>
      <c r="AD14" s="20">
        <v>2</v>
      </c>
      <c r="AE14" s="20">
        <v>1</v>
      </c>
      <c r="AF14" s="20">
        <v>0</v>
      </c>
      <c r="AG14" s="20">
        <v>1</v>
      </c>
      <c r="AH14" s="20">
        <v>3</v>
      </c>
      <c r="AI14" s="20">
        <v>0</v>
      </c>
      <c r="AJ14" s="20">
        <v>0</v>
      </c>
      <c r="AK14" s="20">
        <v>0</v>
      </c>
      <c r="AL14" s="20">
        <v>0</v>
      </c>
      <c r="AM14" s="20">
        <v>11</v>
      </c>
      <c r="AN14" s="20">
        <v>1</v>
      </c>
      <c r="AO14" s="20">
        <v>12</v>
      </c>
      <c r="AP14" s="20">
        <v>4</v>
      </c>
      <c r="AQ14" s="20">
        <v>11</v>
      </c>
      <c r="AR14" s="20">
        <v>0</v>
      </c>
      <c r="AS14" s="20">
        <v>20</v>
      </c>
      <c r="AT14" s="20">
        <v>65</v>
      </c>
      <c r="AU14" s="20">
        <v>0</v>
      </c>
      <c r="AV14" s="20">
        <v>0</v>
      </c>
      <c r="AW14" s="20">
        <v>0</v>
      </c>
      <c r="AX14" s="20">
        <v>1</v>
      </c>
      <c r="AY14" s="20">
        <v>2</v>
      </c>
      <c r="AZ14" s="20">
        <v>0</v>
      </c>
      <c r="BA14" s="20">
        <v>3</v>
      </c>
      <c r="BB14" s="20">
        <v>3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1</v>
      </c>
      <c r="BT14" s="20">
        <v>0</v>
      </c>
      <c r="BU14" s="20">
        <v>1</v>
      </c>
      <c r="BV14" s="20">
        <v>0</v>
      </c>
      <c r="BW14" s="20">
        <v>4</v>
      </c>
      <c r="BX14" s="20">
        <v>3</v>
      </c>
      <c r="BY14" s="20">
        <v>4</v>
      </c>
      <c r="BZ14" s="20">
        <v>5</v>
      </c>
      <c r="CA14" s="20">
        <v>15</v>
      </c>
      <c r="CB14" s="20">
        <v>0</v>
      </c>
      <c r="CC14" s="20">
        <v>15</v>
      </c>
      <c r="CD14" s="20">
        <v>118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</row>
    <row r="15" spans="2:90" ht="20.100000000000001" customHeight="1" thickBot="1" x14ac:dyDescent="0.25">
      <c r="B15" s="4" t="s">
        <v>26</v>
      </c>
      <c r="C15" s="20">
        <v>218</v>
      </c>
      <c r="D15" s="20">
        <v>9</v>
      </c>
      <c r="E15" s="20">
        <v>246</v>
      </c>
      <c r="F15" s="20">
        <v>729</v>
      </c>
      <c r="G15" s="20">
        <v>1</v>
      </c>
      <c r="H15" s="20">
        <v>0</v>
      </c>
      <c r="I15" s="20">
        <v>0</v>
      </c>
      <c r="J15" s="20">
        <v>7</v>
      </c>
      <c r="K15" s="20">
        <v>1</v>
      </c>
      <c r="L15" s="20">
        <v>0</v>
      </c>
      <c r="M15" s="20">
        <v>1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2</v>
      </c>
      <c r="T15" s="20">
        <v>3</v>
      </c>
      <c r="U15" s="20">
        <v>6</v>
      </c>
      <c r="V15" s="20">
        <v>15</v>
      </c>
      <c r="W15" s="20">
        <v>57</v>
      </c>
      <c r="X15" s="20">
        <v>1</v>
      </c>
      <c r="Y15" s="20">
        <v>79</v>
      </c>
      <c r="Z15" s="20">
        <v>208</v>
      </c>
      <c r="AA15" s="20">
        <v>2</v>
      </c>
      <c r="AB15" s="20">
        <v>0</v>
      </c>
      <c r="AC15" s="20">
        <v>0</v>
      </c>
      <c r="AD15" s="20">
        <v>2</v>
      </c>
      <c r="AE15" s="20">
        <v>2</v>
      </c>
      <c r="AF15" s="20">
        <v>0</v>
      </c>
      <c r="AG15" s="20">
        <v>6</v>
      </c>
      <c r="AH15" s="20">
        <v>9</v>
      </c>
      <c r="AI15" s="20">
        <v>0</v>
      </c>
      <c r="AJ15" s="20">
        <v>0</v>
      </c>
      <c r="AK15" s="20">
        <v>0</v>
      </c>
      <c r="AL15" s="20">
        <v>0</v>
      </c>
      <c r="AM15" s="20">
        <v>4</v>
      </c>
      <c r="AN15" s="20">
        <v>2</v>
      </c>
      <c r="AO15" s="20">
        <v>7</v>
      </c>
      <c r="AP15" s="20">
        <v>5</v>
      </c>
      <c r="AQ15" s="20">
        <v>37</v>
      </c>
      <c r="AR15" s="20">
        <v>1</v>
      </c>
      <c r="AS15" s="20">
        <v>34</v>
      </c>
      <c r="AT15" s="20">
        <v>118</v>
      </c>
      <c r="AU15" s="20">
        <v>1</v>
      </c>
      <c r="AV15" s="20">
        <v>0</v>
      </c>
      <c r="AW15" s="20">
        <v>3</v>
      </c>
      <c r="AX15" s="20">
        <v>3</v>
      </c>
      <c r="AY15" s="20">
        <v>3</v>
      </c>
      <c r="AZ15" s="20">
        <v>0</v>
      </c>
      <c r="BA15" s="20">
        <v>3</v>
      </c>
      <c r="BB15" s="20">
        <v>2</v>
      </c>
      <c r="BC15" s="20">
        <v>1</v>
      </c>
      <c r="BD15" s="20">
        <v>0</v>
      </c>
      <c r="BE15" s="20">
        <v>1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8</v>
      </c>
      <c r="BT15" s="20">
        <v>0</v>
      </c>
      <c r="BU15" s="20">
        <v>9</v>
      </c>
      <c r="BV15" s="20">
        <v>34</v>
      </c>
      <c r="BW15" s="20">
        <v>6</v>
      </c>
      <c r="BX15" s="20">
        <v>2</v>
      </c>
      <c r="BY15" s="20">
        <v>9</v>
      </c>
      <c r="BZ15" s="20">
        <v>37</v>
      </c>
      <c r="CA15" s="20">
        <v>93</v>
      </c>
      <c r="CB15" s="20">
        <v>0</v>
      </c>
      <c r="CC15" s="20">
        <v>88</v>
      </c>
      <c r="CD15" s="20">
        <v>289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</row>
    <row r="16" spans="2:90" ht="20.100000000000001" customHeight="1" thickBot="1" x14ac:dyDescent="0.25">
      <c r="B16" s="4" t="s">
        <v>27</v>
      </c>
      <c r="C16" s="20">
        <v>39</v>
      </c>
      <c r="D16" s="20">
        <v>3</v>
      </c>
      <c r="E16" s="20">
        <v>46</v>
      </c>
      <c r="F16" s="20">
        <v>94</v>
      </c>
      <c r="G16" s="20">
        <v>1</v>
      </c>
      <c r="H16" s="20">
        <v>0</v>
      </c>
      <c r="I16" s="20">
        <v>0</v>
      </c>
      <c r="J16" s="20">
        <v>1</v>
      </c>
      <c r="K16" s="20">
        <v>0</v>
      </c>
      <c r="L16" s="20">
        <v>0</v>
      </c>
      <c r="M16" s="20">
        <v>0</v>
      </c>
      <c r="N16" s="20">
        <v>2</v>
      </c>
      <c r="O16" s="20">
        <v>0</v>
      </c>
      <c r="P16" s="20">
        <v>0</v>
      </c>
      <c r="Q16" s="20">
        <v>0</v>
      </c>
      <c r="R16" s="20">
        <v>0</v>
      </c>
      <c r="S16" s="20">
        <v>1</v>
      </c>
      <c r="T16" s="20">
        <v>3</v>
      </c>
      <c r="U16" s="20">
        <v>6</v>
      </c>
      <c r="V16" s="20">
        <v>6</v>
      </c>
      <c r="W16" s="20">
        <v>20</v>
      </c>
      <c r="X16" s="20">
        <v>0</v>
      </c>
      <c r="Y16" s="20">
        <v>13</v>
      </c>
      <c r="Z16" s="20">
        <v>35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2</v>
      </c>
      <c r="AI16" s="20">
        <v>0</v>
      </c>
      <c r="AJ16" s="20">
        <v>0</v>
      </c>
      <c r="AK16" s="20">
        <v>0</v>
      </c>
      <c r="AL16" s="20">
        <v>0</v>
      </c>
      <c r="AM16" s="20">
        <v>3</v>
      </c>
      <c r="AN16" s="20">
        <v>0</v>
      </c>
      <c r="AO16" s="20">
        <v>4</v>
      </c>
      <c r="AP16" s="20">
        <v>1</v>
      </c>
      <c r="AQ16" s="20">
        <v>2</v>
      </c>
      <c r="AR16" s="20">
        <v>0</v>
      </c>
      <c r="AS16" s="20">
        <v>2</v>
      </c>
      <c r="AT16" s="20">
        <v>10</v>
      </c>
      <c r="AU16" s="20">
        <v>0</v>
      </c>
      <c r="AV16" s="20">
        <v>0</v>
      </c>
      <c r="AW16" s="20">
        <v>0</v>
      </c>
      <c r="AX16" s="20">
        <v>0</v>
      </c>
      <c r="AY16" s="20">
        <v>1</v>
      </c>
      <c r="AZ16" s="20">
        <v>0</v>
      </c>
      <c r="BA16" s="20">
        <v>2</v>
      </c>
      <c r="BB16" s="20">
        <v>1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1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  <c r="BS16" s="20">
        <v>2</v>
      </c>
      <c r="BT16" s="20">
        <v>0</v>
      </c>
      <c r="BU16" s="20">
        <v>3</v>
      </c>
      <c r="BV16" s="20">
        <v>10</v>
      </c>
      <c r="BW16" s="20">
        <v>1</v>
      </c>
      <c r="BX16" s="20">
        <v>0</v>
      </c>
      <c r="BY16" s="20">
        <v>2</v>
      </c>
      <c r="BZ16" s="20">
        <v>5</v>
      </c>
      <c r="CA16" s="20">
        <v>8</v>
      </c>
      <c r="CB16" s="20">
        <v>0</v>
      </c>
      <c r="CC16" s="20">
        <v>13</v>
      </c>
      <c r="CD16" s="20">
        <v>21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</row>
    <row r="17" spans="2:90" ht="20.100000000000001" customHeight="1" thickBot="1" x14ac:dyDescent="0.25">
      <c r="B17" s="4" t="s">
        <v>28</v>
      </c>
      <c r="C17" s="20">
        <v>120</v>
      </c>
      <c r="D17" s="20">
        <v>3</v>
      </c>
      <c r="E17" s="20">
        <v>114</v>
      </c>
      <c r="F17" s="20">
        <v>427</v>
      </c>
      <c r="G17" s="20">
        <v>0</v>
      </c>
      <c r="H17" s="20">
        <v>0</v>
      </c>
      <c r="I17" s="20">
        <v>2</v>
      </c>
      <c r="J17" s="20">
        <v>3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3</v>
      </c>
      <c r="T17" s="20">
        <v>1</v>
      </c>
      <c r="U17" s="20">
        <v>3</v>
      </c>
      <c r="V17" s="20">
        <v>9</v>
      </c>
      <c r="W17" s="20">
        <v>44</v>
      </c>
      <c r="X17" s="20">
        <v>0</v>
      </c>
      <c r="Y17" s="20">
        <v>41</v>
      </c>
      <c r="Z17" s="20">
        <v>147</v>
      </c>
      <c r="AA17" s="20">
        <v>0</v>
      </c>
      <c r="AB17" s="20">
        <v>0</v>
      </c>
      <c r="AC17" s="20">
        <v>0</v>
      </c>
      <c r="AD17" s="20">
        <v>1</v>
      </c>
      <c r="AE17" s="20">
        <v>1</v>
      </c>
      <c r="AF17" s="20">
        <v>0</v>
      </c>
      <c r="AG17" s="20">
        <v>2</v>
      </c>
      <c r="AH17" s="20">
        <v>1</v>
      </c>
      <c r="AI17" s="20">
        <v>0</v>
      </c>
      <c r="AJ17" s="20">
        <v>0</v>
      </c>
      <c r="AK17" s="20">
        <v>0</v>
      </c>
      <c r="AL17" s="20">
        <v>0</v>
      </c>
      <c r="AM17" s="20">
        <v>2</v>
      </c>
      <c r="AN17" s="20">
        <v>1</v>
      </c>
      <c r="AO17" s="20">
        <v>1</v>
      </c>
      <c r="AP17" s="20">
        <v>4</v>
      </c>
      <c r="AQ17" s="20">
        <v>25</v>
      </c>
      <c r="AR17" s="20">
        <v>0</v>
      </c>
      <c r="AS17" s="20">
        <v>21</v>
      </c>
      <c r="AT17" s="20">
        <v>79</v>
      </c>
      <c r="AU17" s="20">
        <v>0</v>
      </c>
      <c r="AV17" s="20">
        <v>0</v>
      </c>
      <c r="AW17" s="20">
        <v>0</v>
      </c>
      <c r="AX17" s="20">
        <v>1</v>
      </c>
      <c r="AY17" s="20">
        <v>9</v>
      </c>
      <c r="AZ17" s="20">
        <v>0</v>
      </c>
      <c r="BA17" s="20">
        <v>8</v>
      </c>
      <c r="BB17" s="20">
        <v>12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2</v>
      </c>
      <c r="BO17" s="20">
        <v>0</v>
      </c>
      <c r="BP17" s="20">
        <v>0</v>
      </c>
      <c r="BQ17" s="20">
        <v>0</v>
      </c>
      <c r="BR17" s="20">
        <v>0</v>
      </c>
      <c r="BS17" s="20">
        <v>7</v>
      </c>
      <c r="BT17" s="20">
        <v>0</v>
      </c>
      <c r="BU17" s="20">
        <v>7</v>
      </c>
      <c r="BV17" s="20">
        <v>33</v>
      </c>
      <c r="BW17" s="20">
        <v>2</v>
      </c>
      <c r="BX17" s="20">
        <v>1</v>
      </c>
      <c r="BY17" s="20">
        <v>4</v>
      </c>
      <c r="BZ17" s="20">
        <v>5</v>
      </c>
      <c r="CA17" s="20">
        <v>27</v>
      </c>
      <c r="CB17" s="20">
        <v>0</v>
      </c>
      <c r="CC17" s="20">
        <v>25</v>
      </c>
      <c r="CD17" s="20">
        <v>131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</row>
    <row r="18" spans="2:90" ht="20.100000000000001" customHeight="1" thickBot="1" x14ac:dyDescent="0.25">
      <c r="B18" s="4" t="s">
        <v>29</v>
      </c>
      <c r="C18" s="20">
        <v>189</v>
      </c>
      <c r="D18" s="20">
        <v>2</v>
      </c>
      <c r="E18" s="20">
        <v>156</v>
      </c>
      <c r="F18" s="20">
        <v>884</v>
      </c>
      <c r="G18" s="20">
        <v>0</v>
      </c>
      <c r="H18" s="20">
        <v>0</v>
      </c>
      <c r="I18" s="20">
        <v>0</v>
      </c>
      <c r="J18" s="20">
        <v>3</v>
      </c>
      <c r="K18" s="20">
        <v>0</v>
      </c>
      <c r="L18" s="20">
        <v>0</v>
      </c>
      <c r="M18" s="20">
        <v>0</v>
      </c>
      <c r="N18" s="20">
        <v>1</v>
      </c>
      <c r="O18" s="20">
        <v>0</v>
      </c>
      <c r="P18" s="20">
        <v>0</v>
      </c>
      <c r="Q18" s="20">
        <v>0</v>
      </c>
      <c r="R18" s="20">
        <v>0</v>
      </c>
      <c r="S18" s="20">
        <v>14</v>
      </c>
      <c r="T18" s="20">
        <v>0</v>
      </c>
      <c r="U18" s="20">
        <v>11</v>
      </c>
      <c r="V18" s="20">
        <v>26</v>
      </c>
      <c r="W18" s="20">
        <v>68</v>
      </c>
      <c r="X18" s="20">
        <v>1</v>
      </c>
      <c r="Y18" s="20">
        <v>57</v>
      </c>
      <c r="Z18" s="20">
        <v>337</v>
      </c>
      <c r="AA18" s="20">
        <v>0</v>
      </c>
      <c r="AB18" s="20">
        <v>0</v>
      </c>
      <c r="AC18" s="20">
        <v>0</v>
      </c>
      <c r="AD18" s="20">
        <v>0</v>
      </c>
      <c r="AE18" s="20">
        <v>1</v>
      </c>
      <c r="AF18" s="20">
        <v>0</v>
      </c>
      <c r="AG18" s="20">
        <v>4</v>
      </c>
      <c r="AH18" s="20">
        <v>3</v>
      </c>
      <c r="AI18" s="20">
        <v>0</v>
      </c>
      <c r="AJ18" s="20">
        <v>0</v>
      </c>
      <c r="AK18" s="20">
        <v>0</v>
      </c>
      <c r="AL18" s="20">
        <v>0</v>
      </c>
      <c r="AM18" s="20">
        <v>5</v>
      </c>
      <c r="AN18" s="20">
        <v>0</v>
      </c>
      <c r="AO18" s="20">
        <v>3</v>
      </c>
      <c r="AP18" s="20">
        <v>4</v>
      </c>
      <c r="AQ18" s="20">
        <v>33</v>
      </c>
      <c r="AR18" s="20">
        <v>0</v>
      </c>
      <c r="AS18" s="20">
        <v>30</v>
      </c>
      <c r="AT18" s="20">
        <v>126</v>
      </c>
      <c r="AU18" s="20">
        <v>0</v>
      </c>
      <c r="AV18" s="20">
        <v>0</v>
      </c>
      <c r="AW18" s="20">
        <v>1</v>
      </c>
      <c r="AX18" s="20">
        <v>4</v>
      </c>
      <c r="AY18" s="20">
        <v>1</v>
      </c>
      <c r="AZ18" s="20">
        <v>0</v>
      </c>
      <c r="BA18" s="20">
        <v>1</v>
      </c>
      <c r="BB18" s="20">
        <v>2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0</v>
      </c>
      <c r="BT18" s="20">
        <v>0</v>
      </c>
      <c r="BU18" s="20">
        <v>3</v>
      </c>
      <c r="BV18" s="20">
        <v>36</v>
      </c>
      <c r="BW18" s="20">
        <v>2</v>
      </c>
      <c r="BX18" s="20">
        <v>1</v>
      </c>
      <c r="BY18" s="20">
        <v>1</v>
      </c>
      <c r="BZ18" s="20">
        <v>8</v>
      </c>
      <c r="CA18" s="20">
        <v>65</v>
      </c>
      <c r="CB18" s="20">
        <v>0</v>
      </c>
      <c r="CC18" s="20">
        <v>45</v>
      </c>
      <c r="CD18" s="20">
        <v>334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</row>
    <row r="19" spans="2:90" ht="20.100000000000001" customHeight="1" thickBot="1" x14ac:dyDescent="0.25">
      <c r="B19" s="4" t="s">
        <v>30</v>
      </c>
      <c r="C19" s="20">
        <v>523</v>
      </c>
      <c r="D19" s="20">
        <v>16</v>
      </c>
      <c r="E19" s="20">
        <v>443</v>
      </c>
      <c r="F19" s="20">
        <v>2221</v>
      </c>
      <c r="G19" s="20">
        <v>4</v>
      </c>
      <c r="H19" s="20">
        <v>0</v>
      </c>
      <c r="I19" s="20">
        <v>6</v>
      </c>
      <c r="J19" s="20">
        <v>17</v>
      </c>
      <c r="K19" s="20">
        <v>3</v>
      </c>
      <c r="L19" s="20">
        <v>0</v>
      </c>
      <c r="M19" s="20">
        <v>2</v>
      </c>
      <c r="N19" s="20">
        <v>9</v>
      </c>
      <c r="O19" s="20">
        <v>0</v>
      </c>
      <c r="P19" s="20">
        <v>0</v>
      </c>
      <c r="Q19" s="20">
        <v>0</v>
      </c>
      <c r="R19" s="20">
        <v>1</v>
      </c>
      <c r="S19" s="20">
        <v>6</v>
      </c>
      <c r="T19" s="20">
        <v>3</v>
      </c>
      <c r="U19" s="20">
        <v>14</v>
      </c>
      <c r="V19" s="20">
        <v>15</v>
      </c>
      <c r="W19" s="20">
        <v>197</v>
      </c>
      <c r="X19" s="20">
        <v>0</v>
      </c>
      <c r="Y19" s="20">
        <v>122</v>
      </c>
      <c r="Z19" s="20">
        <v>864</v>
      </c>
      <c r="AA19" s="20">
        <v>1</v>
      </c>
      <c r="AB19" s="20">
        <v>0</v>
      </c>
      <c r="AC19" s="20">
        <v>3</v>
      </c>
      <c r="AD19" s="20">
        <v>0</v>
      </c>
      <c r="AE19" s="20">
        <v>12</v>
      </c>
      <c r="AF19" s="20">
        <v>0</v>
      </c>
      <c r="AG19" s="20">
        <v>8</v>
      </c>
      <c r="AH19" s="20">
        <v>40</v>
      </c>
      <c r="AI19" s="20">
        <v>0</v>
      </c>
      <c r="AJ19" s="20">
        <v>0</v>
      </c>
      <c r="AK19" s="20">
        <v>0</v>
      </c>
      <c r="AL19" s="20">
        <v>0</v>
      </c>
      <c r="AM19" s="20">
        <v>11</v>
      </c>
      <c r="AN19" s="20">
        <v>4</v>
      </c>
      <c r="AO19" s="20">
        <v>11</v>
      </c>
      <c r="AP19" s="20">
        <v>23</v>
      </c>
      <c r="AQ19" s="20">
        <v>79</v>
      </c>
      <c r="AR19" s="20">
        <v>1</v>
      </c>
      <c r="AS19" s="20">
        <v>82</v>
      </c>
      <c r="AT19" s="20">
        <v>330</v>
      </c>
      <c r="AU19" s="20">
        <v>8</v>
      </c>
      <c r="AV19" s="20">
        <v>0</v>
      </c>
      <c r="AW19" s="20">
        <v>9</v>
      </c>
      <c r="AX19" s="20">
        <v>11</v>
      </c>
      <c r="AY19" s="20">
        <v>11</v>
      </c>
      <c r="AZ19" s="20">
        <v>0</v>
      </c>
      <c r="BA19" s="20">
        <v>20</v>
      </c>
      <c r="BB19" s="20">
        <v>51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2</v>
      </c>
      <c r="BL19" s="20">
        <v>0</v>
      </c>
      <c r="BM19" s="20">
        <v>0</v>
      </c>
      <c r="BN19" s="20">
        <v>10</v>
      </c>
      <c r="BO19" s="20">
        <v>0</v>
      </c>
      <c r="BP19" s="20">
        <v>0</v>
      </c>
      <c r="BQ19" s="20">
        <v>0</v>
      </c>
      <c r="BR19" s="20">
        <v>0</v>
      </c>
      <c r="BS19" s="20">
        <v>2</v>
      </c>
      <c r="BT19" s="20">
        <v>0</v>
      </c>
      <c r="BU19" s="20">
        <v>3</v>
      </c>
      <c r="BV19" s="20">
        <v>11</v>
      </c>
      <c r="BW19" s="20">
        <v>18</v>
      </c>
      <c r="BX19" s="20">
        <v>8</v>
      </c>
      <c r="BY19" s="20">
        <v>22</v>
      </c>
      <c r="BZ19" s="20">
        <v>38</v>
      </c>
      <c r="CA19" s="20">
        <v>168</v>
      </c>
      <c r="CB19" s="20">
        <v>0</v>
      </c>
      <c r="CC19" s="20">
        <v>141</v>
      </c>
      <c r="CD19" s="20">
        <v>794</v>
      </c>
      <c r="CE19" s="20">
        <v>0</v>
      </c>
      <c r="CF19" s="20">
        <v>0</v>
      </c>
      <c r="CG19" s="20">
        <v>0</v>
      </c>
      <c r="CH19" s="20">
        <v>1</v>
      </c>
      <c r="CI19" s="20">
        <v>1</v>
      </c>
      <c r="CJ19" s="20">
        <v>0</v>
      </c>
      <c r="CK19" s="20">
        <v>0</v>
      </c>
      <c r="CL19" s="20">
        <v>6</v>
      </c>
    </row>
    <row r="20" spans="2:90" ht="20.100000000000001" customHeight="1" thickBot="1" x14ac:dyDescent="0.25">
      <c r="B20" s="4" t="s">
        <v>31</v>
      </c>
      <c r="C20" s="20">
        <v>465</v>
      </c>
      <c r="D20" s="20">
        <v>14</v>
      </c>
      <c r="E20" s="20">
        <v>461</v>
      </c>
      <c r="F20" s="20">
        <v>1521</v>
      </c>
      <c r="G20" s="20">
        <v>4</v>
      </c>
      <c r="H20" s="20">
        <v>0</v>
      </c>
      <c r="I20" s="20">
        <v>1</v>
      </c>
      <c r="J20" s="20">
        <v>18</v>
      </c>
      <c r="K20" s="20">
        <v>6</v>
      </c>
      <c r="L20" s="20">
        <v>0</v>
      </c>
      <c r="M20" s="20">
        <v>6</v>
      </c>
      <c r="N20" s="20">
        <v>4</v>
      </c>
      <c r="O20" s="20">
        <v>0</v>
      </c>
      <c r="P20" s="20">
        <v>0</v>
      </c>
      <c r="Q20" s="20">
        <v>0</v>
      </c>
      <c r="R20" s="20">
        <v>0</v>
      </c>
      <c r="S20" s="20">
        <v>12</v>
      </c>
      <c r="T20" s="20">
        <v>9</v>
      </c>
      <c r="U20" s="20">
        <v>27</v>
      </c>
      <c r="V20" s="20">
        <v>27</v>
      </c>
      <c r="W20" s="20">
        <v>150</v>
      </c>
      <c r="X20" s="20">
        <v>0</v>
      </c>
      <c r="Y20" s="20">
        <v>162</v>
      </c>
      <c r="Z20" s="20">
        <v>574</v>
      </c>
      <c r="AA20" s="20">
        <v>3</v>
      </c>
      <c r="AB20" s="20">
        <v>1</v>
      </c>
      <c r="AC20" s="20">
        <v>2</v>
      </c>
      <c r="AD20" s="20">
        <v>4</v>
      </c>
      <c r="AE20" s="20">
        <v>10</v>
      </c>
      <c r="AF20" s="20">
        <v>0</v>
      </c>
      <c r="AG20" s="20">
        <v>9</v>
      </c>
      <c r="AH20" s="20">
        <v>31</v>
      </c>
      <c r="AI20" s="20">
        <v>1</v>
      </c>
      <c r="AJ20" s="20">
        <v>0</v>
      </c>
      <c r="AK20" s="20">
        <v>0</v>
      </c>
      <c r="AL20" s="20">
        <v>1</v>
      </c>
      <c r="AM20" s="20">
        <v>11</v>
      </c>
      <c r="AN20" s="20">
        <v>2</v>
      </c>
      <c r="AO20" s="20">
        <v>10</v>
      </c>
      <c r="AP20" s="20">
        <v>10</v>
      </c>
      <c r="AQ20" s="20">
        <v>88</v>
      </c>
      <c r="AR20" s="20">
        <v>0</v>
      </c>
      <c r="AS20" s="20">
        <v>81</v>
      </c>
      <c r="AT20" s="20">
        <v>260</v>
      </c>
      <c r="AU20" s="20">
        <v>3</v>
      </c>
      <c r="AV20" s="20">
        <v>0</v>
      </c>
      <c r="AW20" s="20">
        <v>2</v>
      </c>
      <c r="AX20" s="20">
        <v>10</v>
      </c>
      <c r="AY20" s="20">
        <v>12</v>
      </c>
      <c r="AZ20" s="20">
        <v>0</v>
      </c>
      <c r="BA20" s="20">
        <v>14</v>
      </c>
      <c r="BB20" s="20">
        <v>20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1</v>
      </c>
      <c r="BL20" s="20">
        <v>0</v>
      </c>
      <c r="BM20" s="20">
        <v>1</v>
      </c>
      <c r="BN20" s="20">
        <v>2</v>
      </c>
      <c r="BO20" s="20">
        <v>0</v>
      </c>
      <c r="BP20" s="20">
        <v>0</v>
      </c>
      <c r="BQ20" s="20">
        <v>0</v>
      </c>
      <c r="BR20" s="20">
        <v>0</v>
      </c>
      <c r="BS20" s="20">
        <v>17</v>
      </c>
      <c r="BT20" s="20">
        <v>0</v>
      </c>
      <c r="BU20" s="20">
        <v>9</v>
      </c>
      <c r="BV20" s="20">
        <v>52</v>
      </c>
      <c r="BW20" s="20">
        <v>20</v>
      </c>
      <c r="BX20" s="20">
        <v>2</v>
      </c>
      <c r="BY20" s="20">
        <v>9</v>
      </c>
      <c r="BZ20" s="20">
        <v>42</v>
      </c>
      <c r="CA20" s="20">
        <v>127</v>
      </c>
      <c r="CB20" s="20">
        <v>0</v>
      </c>
      <c r="CC20" s="20">
        <v>128</v>
      </c>
      <c r="CD20" s="20">
        <v>466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</row>
    <row r="21" spans="2:90" ht="20.100000000000001" customHeight="1" thickBot="1" x14ac:dyDescent="0.25">
      <c r="B21" s="4" t="s">
        <v>32</v>
      </c>
      <c r="C21" s="20">
        <v>48</v>
      </c>
      <c r="D21" s="20">
        <v>2</v>
      </c>
      <c r="E21" s="20">
        <v>61</v>
      </c>
      <c r="F21" s="20">
        <v>204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2</v>
      </c>
      <c r="U21" s="20">
        <v>1</v>
      </c>
      <c r="V21" s="20">
        <v>10</v>
      </c>
      <c r="W21" s="20">
        <v>21</v>
      </c>
      <c r="X21" s="20">
        <v>0</v>
      </c>
      <c r="Y21" s="20">
        <v>26</v>
      </c>
      <c r="Z21" s="20">
        <v>71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2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2</v>
      </c>
      <c r="AQ21" s="20">
        <v>2</v>
      </c>
      <c r="AR21" s="20">
        <v>0</v>
      </c>
      <c r="AS21" s="20">
        <v>9</v>
      </c>
      <c r="AT21" s="20">
        <v>24</v>
      </c>
      <c r="AU21" s="20">
        <v>0</v>
      </c>
      <c r="AV21" s="20">
        <v>0</v>
      </c>
      <c r="AW21" s="20">
        <v>1</v>
      </c>
      <c r="AX21" s="20">
        <v>0</v>
      </c>
      <c r="AY21" s="20">
        <v>1</v>
      </c>
      <c r="AZ21" s="20">
        <v>0</v>
      </c>
      <c r="BA21" s="20">
        <v>0</v>
      </c>
      <c r="BB21" s="20">
        <v>3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1</v>
      </c>
      <c r="BT21" s="20">
        <v>0</v>
      </c>
      <c r="BU21" s="20">
        <v>2</v>
      </c>
      <c r="BV21" s="20">
        <v>11</v>
      </c>
      <c r="BW21" s="20">
        <v>1</v>
      </c>
      <c r="BX21" s="20">
        <v>0</v>
      </c>
      <c r="BY21" s="20">
        <v>2</v>
      </c>
      <c r="BZ21" s="20">
        <v>4</v>
      </c>
      <c r="CA21" s="20">
        <v>22</v>
      </c>
      <c r="CB21" s="20">
        <v>0</v>
      </c>
      <c r="CC21" s="20">
        <v>20</v>
      </c>
      <c r="CD21" s="20">
        <v>77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  <c r="CL21" s="20">
        <v>0</v>
      </c>
    </row>
    <row r="22" spans="2:90" ht="20.100000000000001" customHeight="1" thickBot="1" x14ac:dyDescent="0.25">
      <c r="B22" s="4" t="s">
        <v>33</v>
      </c>
      <c r="C22" s="20">
        <v>160</v>
      </c>
      <c r="D22" s="20">
        <v>8</v>
      </c>
      <c r="E22" s="20">
        <v>138</v>
      </c>
      <c r="F22" s="20">
        <v>692</v>
      </c>
      <c r="G22" s="20">
        <v>0</v>
      </c>
      <c r="H22" s="20">
        <v>0</v>
      </c>
      <c r="I22" s="20">
        <v>0</v>
      </c>
      <c r="J22" s="20">
        <v>4</v>
      </c>
      <c r="K22" s="20">
        <v>2</v>
      </c>
      <c r="L22" s="20">
        <v>0</v>
      </c>
      <c r="M22" s="20">
        <v>2</v>
      </c>
      <c r="N22" s="20">
        <v>2</v>
      </c>
      <c r="O22" s="20">
        <v>0</v>
      </c>
      <c r="P22" s="20">
        <v>0</v>
      </c>
      <c r="Q22" s="20">
        <v>0</v>
      </c>
      <c r="R22" s="20">
        <v>0</v>
      </c>
      <c r="S22" s="20">
        <v>2</v>
      </c>
      <c r="T22" s="20">
        <v>1</v>
      </c>
      <c r="U22" s="20">
        <v>7</v>
      </c>
      <c r="V22" s="20">
        <v>5</v>
      </c>
      <c r="W22" s="20">
        <v>57</v>
      </c>
      <c r="X22" s="20">
        <v>0</v>
      </c>
      <c r="Y22" s="20">
        <v>42</v>
      </c>
      <c r="Z22" s="20">
        <v>258</v>
      </c>
      <c r="AA22" s="20">
        <v>0</v>
      </c>
      <c r="AB22" s="20">
        <v>1</v>
      </c>
      <c r="AC22" s="20">
        <v>1</v>
      </c>
      <c r="AD22" s="20">
        <v>1</v>
      </c>
      <c r="AE22" s="20">
        <v>3</v>
      </c>
      <c r="AF22" s="20">
        <v>0</v>
      </c>
      <c r="AG22" s="20">
        <v>6</v>
      </c>
      <c r="AH22" s="20">
        <v>5</v>
      </c>
      <c r="AI22" s="20">
        <v>0</v>
      </c>
      <c r="AJ22" s="20">
        <v>0</v>
      </c>
      <c r="AK22" s="20">
        <v>0</v>
      </c>
      <c r="AL22" s="20">
        <v>0</v>
      </c>
      <c r="AM22" s="20">
        <v>2</v>
      </c>
      <c r="AN22" s="20">
        <v>2</v>
      </c>
      <c r="AO22" s="20">
        <v>2</v>
      </c>
      <c r="AP22" s="20">
        <v>7</v>
      </c>
      <c r="AQ22" s="20">
        <v>29</v>
      </c>
      <c r="AR22" s="20">
        <v>0</v>
      </c>
      <c r="AS22" s="20">
        <v>22</v>
      </c>
      <c r="AT22" s="20">
        <v>113</v>
      </c>
      <c r="AU22" s="20">
        <v>0</v>
      </c>
      <c r="AV22" s="20">
        <v>0</v>
      </c>
      <c r="AW22" s="20">
        <v>0</v>
      </c>
      <c r="AX22" s="20">
        <v>1</v>
      </c>
      <c r="AY22" s="20">
        <v>0</v>
      </c>
      <c r="AZ22" s="20">
        <v>0</v>
      </c>
      <c r="BA22" s="20">
        <v>2</v>
      </c>
      <c r="BB22" s="20">
        <v>1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  <c r="BM22" s="20">
        <v>0</v>
      </c>
      <c r="BN22" s="20">
        <v>1</v>
      </c>
      <c r="BO22" s="20">
        <v>0</v>
      </c>
      <c r="BP22" s="20">
        <v>0</v>
      </c>
      <c r="BQ22" s="20">
        <v>0</v>
      </c>
      <c r="BR22" s="20">
        <v>0</v>
      </c>
      <c r="BS22" s="20">
        <v>10</v>
      </c>
      <c r="BT22" s="20">
        <v>0</v>
      </c>
      <c r="BU22" s="20">
        <v>6</v>
      </c>
      <c r="BV22" s="20">
        <v>59</v>
      </c>
      <c r="BW22" s="20">
        <v>7</v>
      </c>
      <c r="BX22" s="20">
        <v>4</v>
      </c>
      <c r="BY22" s="20">
        <v>13</v>
      </c>
      <c r="BZ22" s="20">
        <v>14</v>
      </c>
      <c r="CA22" s="20">
        <v>48</v>
      </c>
      <c r="CB22" s="20">
        <v>0</v>
      </c>
      <c r="CC22" s="20">
        <v>35</v>
      </c>
      <c r="CD22" s="20">
        <v>221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  <c r="CL22" s="20">
        <v>0</v>
      </c>
    </row>
    <row r="23" spans="2:90" ht="20.100000000000001" customHeight="1" thickBot="1" x14ac:dyDescent="0.25">
      <c r="B23" s="4" t="s">
        <v>34</v>
      </c>
      <c r="C23" s="20">
        <v>459</v>
      </c>
      <c r="D23" s="20">
        <v>29</v>
      </c>
      <c r="E23" s="20">
        <v>456</v>
      </c>
      <c r="F23" s="20">
        <v>1530</v>
      </c>
      <c r="G23" s="20">
        <v>1</v>
      </c>
      <c r="H23" s="20">
        <v>0</v>
      </c>
      <c r="I23" s="20">
        <v>2</v>
      </c>
      <c r="J23" s="20">
        <v>6</v>
      </c>
      <c r="K23" s="20">
        <v>4</v>
      </c>
      <c r="L23" s="20">
        <v>0</v>
      </c>
      <c r="M23" s="20">
        <v>5</v>
      </c>
      <c r="N23" s="20">
        <v>16</v>
      </c>
      <c r="O23" s="20">
        <v>0</v>
      </c>
      <c r="P23" s="20">
        <v>0</v>
      </c>
      <c r="Q23" s="20">
        <v>0</v>
      </c>
      <c r="R23" s="20">
        <v>0</v>
      </c>
      <c r="S23" s="20">
        <v>9</v>
      </c>
      <c r="T23" s="20">
        <v>9</v>
      </c>
      <c r="U23" s="20">
        <v>19</v>
      </c>
      <c r="V23" s="20">
        <v>23</v>
      </c>
      <c r="W23" s="20">
        <v>148</v>
      </c>
      <c r="X23" s="20">
        <v>0</v>
      </c>
      <c r="Y23" s="20">
        <v>125</v>
      </c>
      <c r="Z23" s="20">
        <v>549</v>
      </c>
      <c r="AA23" s="20">
        <v>1</v>
      </c>
      <c r="AB23" s="20">
        <v>0</v>
      </c>
      <c r="AC23" s="20">
        <v>1</v>
      </c>
      <c r="AD23" s="20">
        <v>0</v>
      </c>
      <c r="AE23" s="20">
        <v>2</v>
      </c>
      <c r="AF23" s="20">
        <v>0</v>
      </c>
      <c r="AG23" s="20">
        <v>5</v>
      </c>
      <c r="AH23" s="20">
        <v>18</v>
      </c>
      <c r="AI23" s="20">
        <v>0</v>
      </c>
      <c r="AJ23" s="20">
        <v>0</v>
      </c>
      <c r="AK23" s="20">
        <v>0</v>
      </c>
      <c r="AL23" s="20">
        <v>0</v>
      </c>
      <c r="AM23" s="20">
        <v>5</v>
      </c>
      <c r="AN23" s="20">
        <v>9</v>
      </c>
      <c r="AO23" s="20">
        <v>10</v>
      </c>
      <c r="AP23" s="20">
        <v>15</v>
      </c>
      <c r="AQ23" s="20">
        <v>103</v>
      </c>
      <c r="AR23" s="20">
        <v>4</v>
      </c>
      <c r="AS23" s="20">
        <v>101</v>
      </c>
      <c r="AT23" s="20">
        <v>211</v>
      </c>
      <c r="AU23" s="20">
        <v>1</v>
      </c>
      <c r="AV23" s="20">
        <v>0</v>
      </c>
      <c r="AW23" s="20">
        <v>3</v>
      </c>
      <c r="AX23" s="20">
        <v>3</v>
      </c>
      <c r="AY23" s="20">
        <v>31</v>
      </c>
      <c r="AZ23" s="20">
        <v>0</v>
      </c>
      <c r="BA23" s="20">
        <v>22</v>
      </c>
      <c r="BB23" s="20">
        <v>115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1</v>
      </c>
      <c r="BL23" s="20">
        <v>0</v>
      </c>
      <c r="BM23" s="20">
        <v>0</v>
      </c>
      <c r="BN23" s="20">
        <v>4</v>
      </c>
      <c r="BO23" s="20">
        <v>0</v>
      </c>
      <c r="BP23" s="20">
        <v>0</v>
      </c>
      <c r="BQ23" s="20">
        <v>0</v>
      </c>
      <c r="BR23" s="20">
        <v>1</v>
      </c>
      <c r="BS23" s="20">
        <v>20</v>
      </c>
      <c r="BT23" s="20">
        <v>0</v>
      </c>
      <c r="BU23" s="20">
        <v>22</v>
      </c>
      <c r="BV23" s="20">
        <v>82</v>
      </c>
      <c r="BW23" s="20">
        <v>5</v>
      </c>
      <c r="BX23" s="20">
        <v>7</v>
      </c>
      <c r="BY23" s="20">
        <v>9</v>
      </c>
      <c r="BZ23" s="20">
        <v>22</v>
      </c>
      <c r="CA23" s="20">
        <v>128</v>
      </c>
      <c r="CB23" s="20">
        <v>0</v>
      </c>
      <c r="CC23" s="20">
        <v>132</v>
      </c>
      <c r="CD23" s="20">
        <v>465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</row>
    <row r="24" spans="2:90" ht="20.100000000000001" customHeight="1" thickBot="1" x14ac:dyDescent="0.25">
      <c r="B24" s="4" t="s">
        <v>35</v>
      </c>
      <c r="C24" s="20">
        <v>169</v>
      </c>
      <c r="D24" s="20">
        <v>12</v>
      </c>
      <c r="E24" s="20">
        <v>107</v>
      </c>
      <c r="F24" s="20">
        <v>728</v>
      </c>
      <c r="G24" s="20">
        <v>0</v>
      </c>
      <c r="H24" s="20">
        <v>0</v>
      </c>
      <c r="I24" s="20">
        <v>0</v>
      </c>
      <c r="J24" s="20">
        <v>1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4</v>
      </c>
      <c r="T24" s="20">
        <v>6</v>
      </c>
      <c r="U24" s="20">
        <v>6</v>
      </c>
      <c r="V24" s="20">
        <v>15</v>
      </c>
      <c r="W24" s="20">
        <v>70</v>
      </c>
      <c r="X24" s="20">
        <v>1</v>
      </c>
      <c r="Y24" s="20">
        <v>27</v>
      </c>
      <c r="Z24" s="20">
        <v>261</v>
      </c>
      <c r="AA24" s="20">
        <v>0</v>
      </c>
      <c r="AB24" s="20">
        <v>0</v>
      </c>
      <c r="AC24" s="20">
        <v>0</v>
      </c>
      <c r="AD24" s="20">
        <v>1</v>
      </c>
      <c r="AE24" s="20">
        <v>2</v>
      </c>
      <c r="AF24" s="20">
        <v>0</v>
      </c>
      <c r="AG24" s="20">
        <v>1</v>
      </c>
      <c r="AH24" s="20">
        <v>13</v>
      </c>
      <c r="AI24" s="20">
        <v>0</v>
      </c>
      <c r="AJ24" s="20">
        <v>0</v>
      </c>
      <c r="AK24" s="20">
        <v>0</v>
      </c>
      <c r="AL24" s="20">
        <v>0</v>
      </c>
      <c r="AM24" s="20">
        <v>2</v>
      </c>
      <c r="AN24" s="20">
        <v>0</v>
      </c>
      <c r="AO24" s="20">
        <v>3</v>
      </c>
      <c r="AP24" s="20">
        <v>8</v>
      </c>
      <c r="AQ24" s="20">
        <v>21</v>
      </c>
      <c r="AR24" s="20">
        <v>0</v>
      </c>
      <c r="AS24" s="20">
        <v>21</v>
      </c>
      <c r="AT24" s="20">
        <v>90</v>
      </c>
      <c r="AU24" s="20">
        <v>0</v>
      </c>
      <c r="AV24" s="20">
        <v>0</v>
      </c>
      <c r="AW24" s="20">
        <v>0</v>
      </c>
      <c r="AX24" s="20">
        <v>1</v>
      </c>
      <c r="AY24" s="20">
        <v>2</v>
      </c>
      <c r="AZ24" s="20">
        <v>0</v>
      </c>
      <c r="BA24" s="20">
        <v>1</v>
      </c>
      <c r="BB24" s="20">
        <v>4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5</v>
      </c>
      <c r="BT24" s="20">
        <v>0</v>
      </c>
      <c r="BU24" s="20">
        <v>6</v>
      </c>
      <c r="BV24" s="20">
        <v>26</v>
      </c>
      <c r="BW24" s="20">
        <v>4</v>
      </c>
      <c r="BX24" s="20">
        <v>5</v>
      </c>
      <c r="BY24" s="20">
        <v>6</v>
      </c>
      <c r="BZ24" s="20">
        <v>15</v>
      </c>
      <c r="CA24" s="20">
        <v>59</v>
      </c>
      <c r="CB24" s="20">
        <v>0</v>
      </c>
      <c r="CC24" s="20">
        <v>36</v>
      </c>
      <c r="CD24" s="20">
        <v>293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  <c r="CL24" s="20">
        <v>0</v>
      </c>
    </row>
    <row r="25" spans="2:90" ht="20.100000000000001" customHeight="1" thickBot="1" x14ac:dyDescent="0.25">
      <c r="B25" s="4" t="s">
        <v>36</v>
      </c>
      <c r="C25" s="20">
        <v>47</v>
      </c>
      <c r="D25" s="20">
        <v>0</v>
      </c>
      <c r="E25" s="20">
        <v>56</v>
      </c>
      <c r="F25" s="20">
        <v>163</v>
      </c>
      <c r="G25" s="20">
        <v>0</v>
      </c>
      <c r="H25" s="20">
        <v>0</v>
      </c>
      <c r="I25" s="20">
        <v>0</v>
      </c>
      <c r="J25" s="20">
        <v>4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1</v>
      </c>
      <c r="T25" s="20">
        <v>0</v>
      </c>
      <c r="U25" s="20">
        <v>1</v>
      </c>
      <c r="V25" s="20">
        <v>0</v>
      </c>
      <c r="W25" s="20">
        <v>10</v>
      </c>
      <c r="X25" s="20">
        <v>0</v>
      </c>
      <c r="Y25" s="20">
        <v>13</v>
      </c>
      <c r="Z25" s="20">
        <v>52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1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3</v>
      </c>
      <c r="AN25" s="20">
        <v>0</v>
      </c>
      <c r="AO25" s="20">
        <v>3</v>
      </c>
      <c r="AP25" s="20">
        <v>0</v>
      </c>
      <c r="AQ25" s="20">
        <v>12</v>
      </c>
      <c r="AR25" s="20">
        <v>0</v>
      </c>
      <c r="AS25" s="20">
        <v>11</v>
      </c>
      <c r="AT25" s="20">
        <v>43</v>
      </c>
      <c r="AU25" s="20">
        <v>0</v>
      </c>
      <c r="AV25" s="20">
        <v>0</v>
      </c>
      <c r="AW25" s="20">
        <v>0</v>
      </c>
      <c r="AX25" s="20">
        <v>1</v>
      </c>
      <c r="AY25" s="20">
        <v>0</v>
      </c>
      <c r="AZ25" s="20">
        <v>0</v>
      </c>
      <c r="BA25" s="20">
        <v>1</v>
      </c>
      <c r="BB25" s="20">
        <v>1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20">
        <v>3</v>
      </c>
      <c r="BT25" s="20">
        <v>0</v>
      </c>
      <c r="BU25" s="20">
        <v>3</v>
      </c>
      <c r="BV25" s="20">
        <v>15</v>
      </c>
      <c r="BW25" s="20">
        <v>6</v>
      </c>
      <c r="BX25" s="20">
        <v>0</v>
      </c>
      <c r="BY25" s="20">
        <v>5</v>
      </c>
      <c r="BZ25" s="20">
        <v>2</v>
      </c>
      <c r="CA25" s="20">
        <v>12</v>
      </c>
      <c r="CB25" s="20">
        <v>0</v>
      </c>
      <c r="CC25" s="20">
        <v>18</v>
      </c>
      <c r="CD25" s="20">
        <v>45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</row>
    <row r="26" spans="2:90" ht="20.100000000000001" customHeight="1" thickBot="1" x14ac:dyDescent="0.25">
      <c r="B26" s="5" t="s">
        <v>37</v>
      </c>
      <c r="C26" s="20">
        <v>130</v>
      </c>
      <c r="D26" s="20">
        <v>1</v>
      </c>
      <c r="E26" s="20">
        <v>120</v>
      </c>
      <c r="F26" s="20">
        <v>531</v>
      </c>
      <c r="G26" s="20">
        <v>2</v>
      </c>
      <c r="H26" s="20">
        <v>0</v>
      </c>
      <c r="I26" s="20">
        <v>0</v>
      </c>
      <c r="J26" s="20">
        <v>8</v>
      </c>
      <c r="K26" s="20">
        <v>0</v>
      </c>
      <c r="L26" s="20">
        <v>0</v>
      </c>
      <c r="M26" s="20">
        <v>0</v>
      </c>
      <c r="N26" s="20">
        <v>3</v>
      </c>
      <c r="O26" s="20">
        <v>0</v>
      </c>
      <c r="P26" s="20">
        <v>0</v>
      </c>
      <c r="Q26" s="20">
        <v>0</v>
      </c>
      <c r="R26" s="20">
        <v>1</v>
      </c>
      <c r="S26" s="20">
        <v>5</v>
      </c>
      <c r="T26" s="20">
        <v>0</v>
      </c>
      <c r="U26" s="20">
        <v>5</v>
      </c>
      <c r="V26" s="20">
        <v>4</v>
      </c>
      <c r="W26" s="20">
        <v>41</v>
      </c>
      <c r="X26" s="20">
        <v>0</v>
      </c>
      <c r="Y26" s="20">
        <v>39</v>
      </c>
      <c r="Z26" s="20">
        <v>156</v>
      </c>
      <c r="AA26" s="20">
        <v>0</v>
      </c>
      <c r="AB26" s="20">
        <v>1</v>
      </c>
      <c r="AC26" s="20">
        <v>2</v>
      </c>
      <c r="AD26" s="20">
        <v>0</v>
      </c>
      <c r="AE26" s="20">
        <v>1</v>
      </c>
      <c r="AF26" s="20">
        <v>0</v>
      </c>
      <c r="AG26" s="20">
        <v>1</v>
      </c>
      <c r="AH26" s="20">
        <v>8</v>
      </c>
      <c r="AI26" s="20">
        <v>0</v>
      </c>
      <c r="AJ26" s="20">
        <v>0</v>
      </c>
      <c r="AK26" s="20">
        <v>0</v>
      </c>
      <c r="AL26" s="20">
        <v>0</v>
      </c>
      <c r="AM26" s="20">
        <v>1</v>
      </c>
      <c r="AN26" s="20">
        <v>0</v>
      </c>
      <c r="AO26" s="20">
        <v>4</v>
      </c>
      <c r="AP26" s="20">
        <v>1</v>
      </c>
      <c r="AQ26" s="20">
        <v>33</v>
      </c>
      <c r="AR26" s="20">
        <v>0</v>
      </c>
      <c r="AS26" s="20">
        <v>34</v>
      </c>
      <c r="AT26" s="20">
        <v>139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2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1</v>
      </c>
      <c r="BO26" s="20">
        <v>0</v>
      </c>
      <c r="BP26" s="20">
        <v>0</v>
      </c>
      <c r="BQ26" s="20">
        <v>0</v>
      </c>
      <c r="BR26" s="20">
        <v>0</v>
      </c>
      <c r="BS26" s="20">
        <v>6</v>
      </c>
      <c r="BT26" s="20">
        <v>0</v>
      </c>
      <c r="BU26" s="20">
        <v>7</v>
      </c>
      <c r="BV26" s="20">
        <v>36</v>
      </c>
      <c r="BW26" s="20">
        <v>5</v>
      </c>
      <c r="BX26" s="20">
        <v>0</v>
      </c>
      <c r="BY26" s="20">
        <v>5</v>
      </c>
      <c r="BZ26" s="20">
        <v>7</v>
      </c>
      <c r="CA26" s="20">
        <v>36</v>
      </c>
      <c r="CB26" s="20">
        <v>0</v>
      </c>
      <c r="CC26" s="20">
        <v>23</v>
      </c>
      <c r="CD26" s="20">
        <v>165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0</v>
      </c>
    </row>
    <row r="27" spans="2:90" ht="20.100000000000001" customHeight="1" thickBot="1" x14ac:dyDescent="0.25">
      <c r="B27" s="6" t="s">
        <v>38</v>
      </c>
      <c r="C27" s="21">
        <v>32</v>
      </c>
      <c r="D27" s="21">
        <v>0</v>
      </c>
      <c r="E27" s="21">
        <v>36</v>
      </c>
      <c r="F27" s="21">
        <v>126</v>
      </c>
      <c r="G27" s="21">
        <v>0</v>
      </c>
      <c r="H27" s="21">
        <v>0</v>
      </c>
      <c r="I27" s="21">
        <v>0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3</v>
      </c>
      <c r="T27" s="21">
        <v>0</v>
      </c>
      <c r="U27" s="21">
        <v>2</v>
      </c>
      <c r="V27" s="21">
        <v>2</v>
      </c>
      <c r="W27" s="21">
        <v>13</v>
      </c>
      <c r="X27" s="21">
        <v>0</v>
      </c>
      <c r="Y27" s="21">
        <v>10</v>
      </c>
      <c r="Z27" s="21">
        <v>40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1</v>
      </c>
      <c r="AH27" s="21">
        <v>3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1</v>
      </c>
      <c r="AP27" s="21">
        <v>0</v>
      </c>
      <c r="AQ27" s="21">
        <v>4</v>
      </c>
      <c r="AR27" s="21">
        <v>0</v>
      </c>
      <c r="AS27" s="21">
        <v>11</v>
      </c>
      <c r="AT27" s="21">
        <v>31</v>
      </c>
      <c r="AU27" s="21">
        <v>1</v>
      </c>
      <c r="AV27" s="21">
        <v>0</v>
      </c>
      <c r="AW27" s="21">
        <v>0</v>
      </c>
      <c r="AX27" s="21">
        <v>2</v>
      </c>
      <c r="AY27" s="21">
        <v>0</v>
      </c>
      <c r="AZ27" s="21">
        <v>0</v>
      </c>
      <c r="BA27" s="21">
        <v>0</v>
      </c>
      <c r="BB27" s="21">
        <v>1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v>0</v>
      </c>
      <c r="BT27" s="21">
        <v>0</v>
      </c>
      <c r="BU27" s="21">
        <v>1</v>
      </c>
      <c r="BV27" s="21">
        <v>7</v>
      </c>
      <c r="BW27" s="21">
        <v>0</v>
      </c>
      <c r="BX27" s="21">
        <v>0</v>
      </c>
      <c r="BY27" s="21">
        <v>2</v>
      </c>
      <c r="BZ27" s="21">
        <v>0</v>
      </c>
      <c r="CA27" s="21">
        <v>11</v>
      </c>
      <c r="CB27" s="21">
        <v>0</v>
      </c>
      <c r="CC27" s="21">
        <v>8</v>
      </c>
      <c r="CD27" s="21">
        <v>39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</row>
    <row r="28" spans="2:90" ht="20.100000000000001" customHeight="1" thickBot="1" x14ac:dyDescent="0.25">
      <c r="B28" s="7" t="s">
        <v>39</v>
      </c>
      <c r="C28" s="9">
        <f>SUM(C11:C27)</f>
        <v>3494</v>
      </c>
      <c r="D28" s="9">
        <f t="shared" ref="D28:AT28" si="0">SUM(D11:D27)</f>
        <v>143</v>
      </c>
      <c r="E28" s="9">
        <f t="shared" si="0"/>
        <v>3402</v>
      </c>
      <c r="F28" s="9">
        <f t="shared" si="0"/>
        <v>13387</v>
      </c>
      <c r="G28" s="9">
        <f t="shared" si="0"/>
        <v>21</v>
      </c>
      <c r="H28" s="9">
        <f t="shared" si="0"/>
        <v>0</v>
      </c>
      <c r="I28" s="9">
        <f t="shared" si="0"/>
        <v>19</v>
      </c>
      <c r="J28" s="9">
        <f t="shared" si="0"/>
        <v>100</v>
      </c>
      <c r="K28" s="9">
        <f t="shared" si="0"/>
        <v>16</v>
      </c>
      <c r="L28" s="9">
        <f t="shared" si="0"/>
        <v>0</v>
      </c>
      <c r="M28" s="9">
        <f t="shared" si="0"/>
        <v>16</v>
      </c>
      <c r="N28" s="9">
        <f t="shared" si="0"/>
        <v>39</v>
      </c>
      <c r="O28" s="9">
        <f t="shared" si="0"/>
        <v>1</v>
      </c>
      <c r="P28" s="9">
        <f t="shared" si="0"/>
        <v>0</v>
      </c>
      <c r="Q28" s="9">
        <f t="shared" si="0"/>
        <v>1</v>
      </c>
      <c r="R28" s="9">
        <f t="shared" si="0"/>
        <v>2</v>
      </c>
      <c r="S28" s="9">
        <f t="shared" si="0"/>
        <v>84</v>
      </c>
      <c r="T28" s="9">
        <f t="shared" si="0"/>
        <v>49</v>
      </c>
      <c r="U28" s="9">
        <f t="shared" si="0"/>
        <v>146</v>
      </c>
      <c r="V28" s="9">
        <f t="shared" si="0"/>
        <v>199</v>
      </c>
      <c r="W28" s="9">
        <f t="shared" si="0"/>
        <v>1215</v>
      </c>
      <c r="X28" s="9">
        <f t="shared" si="0"/>
        <v>3</v>
      </c>
      <c r="Y28" s="9">
        <f t="shared" si="0"/>
        <v>1058</v>
      </c>
      <c r="Z28" s="9">
        <f t="shared" si="0"/>
        <v>4843</v>
      </c>
      <c r="AA28" s="9">
        <f t="shared" si="0"/>
        <v>8</v>
      </c>
      <c r="AB28" s="9">
        <f t="shared" si="0"/>
        <v>5</v>
      </c>
      <c r="AC28" s="9">
        <f t="shared" si="0"/>
        <v>11</v>
      </c>
      <c r="AD28" s="9">
        <f t="shared" si="0"/>
        <v>15</v>
      </c>
      <c r="AE28" s="9">
        <f t="shared" si="0"/>
        <v>44</v>
      </c>
      <c r="AF28" s="9">
        <f t="shared" si="0"/>
        <v>0</v>
      </c>
      <c r="AG28" s="9">
        <f t="shared" si="0"/>
        <v>54</v>
      </c>
      <c r="AH28" s="9">
        <f t="shared" si="0"/>
        <v>163</v>
      </c>
      <c r="AI28" s="9">
        <f t="shared" si="0"/>
        <v>1</v>
      </c>
      <c r="AJ28" s="9">
        <f t="shared" si="0"/>
        <v>0</v>
      </c>
      <c r="AK28" s="9">
        <f t="shared" si="0"/>
        <v>0</v>
      </c>
      <c r="AL28" s="9">
        <f t="shared" si="0"/>
        <v>1</v>
      </c>
      <c r="AM28" s="9">
        <f t="shared" si="0"/>
        <v>71</v>
      </c>
      <c r="AN28" s="9">
        <f t="shared" si="0"/>
        <v>25</v>
      </c>
      <c r="AO28" s="9">
        <f t="shared" si="0"/>
        <v>91</v>
      </c>
      <c r="AP28" s="9">
        <f t="shared" si="0"/>
        <v>102</v>
      </c>
      <c r="AQ28" s="9">
        <f t="shared" si="0"/>
        <v>634</v>
      </c>
      <c r="AR28" s="9">
        <f t="shared" si="0"/>
        <v>7</v>
      </c>
      <c r="AS28" s="9">
        <f t="shared" si="0"/>
        <v>651</v>
      </c>
      <c r="AT28" s="9">
        <f t="shared" si="0"/>
        <v>2130</v>
      </c>
      <c r="AU28" s="9">
        <f t="shared" ref="AU28" si="1">SUM(AU11:AU27)</f>
        <v>17</v>
      </c>
      <c r="AV28" s="9">
        <f t="shared" ref="AV28:CL28" si="2">SUM(AV11:AV27)</f>
        <v>0</v>
      </c>
      <c r="AW28" s="9">
        <f t="shared" si="2"/>
        <v>21</v>
      </c>
      <c r="AX28" s="9">
        <f t="shared" si="2"/>
        <v>46</v>
      </c>
      <c r="AY28" s="9">
        <f t="shared" si="2"/>
        <v>89</v>
      </c>
      <c r="AZ28" s="9">
        <f t="shared" si="2"/>
        <v>0</v>
      </c>
      <c r="BA28" s="9">
        <f t="shared" si="2"/>
        <v>95</v>
      </c>
      <c r="BB28" s="9">
        <f t="shared" si="2"/>
        <v>267</v>
      </c>
      <c r="BC28" s="9">
        <f t="shared" si="2"/>
        <v>1</v>
      </c>
      <c r="BD28" s="9">
        <f t="shared" si="2"/>
        <v>0</v>
      </c>
      <c r="BE28" s="9">
        <f t="shared" si="2"/>
        <v>1</v>
      </c>
      <c r="BF28" s="9">
        <f t="shared" si="2"/>
        <v>0</v>
      </c>
      <c r="BG28" s="9">
        <f t="shared" si="2"/>
        <v>0</v>
      </c>
      <c r="BH28" s="9">
        <f t="shared" si="2"/>
        <v>0</v>
      </c>
      <c r="BI28" s="9">
        <f t="shared" si="2"/>
        <v>1</v>
      </c>
      <c r="BJ28" s="9">
        <f t="shared" si="2"/>
        <v>0</v>
      </c>
      <c r="BK28" s="9">
        <f t="shared" si="2"/>
        <v>5</v>
      </c>
      <c r="BL28" s="9">
        <f t="shared" si="2"/>
        <v>0</v>
      </c>
      <c r="BM28" s="9">
        <f t="shared" si="2"/>
        <v>2</v>
      </c>
      <c r="BN28" s="9">
        <f t="shared" si="2"/>
        <v>24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1</v>
      </c>
      <c r="BS28" s="9">
        <f t="shared" si="2"/>
        <v>114</v>
      </c>
      <c r="BT28" s="9">
        <f t="shared" si="2"/>
        <v>0</v>
      </c>
      <c r="BU28" s="9">
        <f t="shared" si="2"/>
        <v>123</v>
      </c>
      <c r="BV28" s="9">
        <f t="shared" si="2"/>
        <v>585</v>
      </c>
      <c r="BW28" s="9">
        <f t="shared" si="2"/>
        <v>104</v>
      </c>
      <c r="BX28" s="9">
        <f t="shared" si="2"/>
        <v>45</v>
      </c>
      <c r="BY28" s="9">
        <f t="shared" si="2"/>
        <v>131</v>
      </c>
      <c r="BZ28" s="9">
        <f t="shared" si="2"/>
        <v>265</v>
      </c>
      <c r="CA28" s="9">
        <f t="shared" si="2"/>
        <v>1068</v>
      </c>
      <c r="CB28" s="9">
        <f t="shared" si="2"/>
        <v>9</v>
      </c>
      <c r="CC28" s="9">
        <f t="shared" si="2"/>
        <v>981</v>
      </c>
      <c r="CD28" s="9">
        <f t="shared" si="2"/>
        <v>4599</v>
      </c>
      <c r="CE28" s="9">
        <f t="shared" si="2"/>
        <v>0</v>
      </c>
      <c r="CF28" s="9">
        <f t="shared" si="2"/>
        <v>0</v>
      </c>
      <c r="CG28" s="9">
        <f t="shared" si="2"/>
        <v>0</v>
      </c>
      <c r="CH28" s="9">
        <f t="shared" si="2"/>
        <v>1</v>
      </c>
      <c r="CI28" s="9">
        <f t="shared" si="2"/>
        <v>1</v>
      </c>
      <c r="CJ28" s="9">
        <f t="shared" si="2"/>
        <v>0</v>
      </c>
      <c r="CK28" s="9">
        <f t="shared" si="2"/>
        <v>0</v>
      </c>
      <c r="CL28" s="9">
        <f t="shared" si="2"/>
        <v>6</v>
      </c>
    </row>
    <row r="29" spans="2:90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6" t="s">
        <v>99</v>
      </c>
      <c r="D9" s="73"/>
      <c r="E9" s="73"/>
      <c r="F9" s="76" t="s">
        <v>100</v>
      </c>
      <c r="G9" s="73"/>
      <c r="H9" s="73"/>
      <c r="I9" s="76" t="s">
        <v>101</v>
      </c>
      <c r="J9" s="73"/>
      <c r="K9" s="73"/>
      <c r="L9" s="76" t="s">
        <v>102</v>
      </c>
      <c r="M9" s="73"/>
      <c r="N9" s="73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9">
        <v>244</v>
      </c>
      <c r="D11" s="19">
        <v>198</v>
      </c>
      <c r="E11" s="19">
        <v>460</v>
      </c>
      <c r="F11" s="19">
        <v>27</v>
      </c>
      <c r="G11" s="19">
        <v>30</v>
      </c>
      <c r="H11" s="19">
        <v>53</v>
      </c>
      <c r="I11" s="19">
        <v>177</v>
      </c>
      <c r="J11" s="19">
        <v>140</v>
      </c>
      <c r="K11" s="19">
        <v>370</v>
      </c>
      <c r="L11" s="19">
        <v>40</v>
      </c>
      <c r="M11" s="19">
        <v>28</v>
      </c>
      <c r="N11" s="19">
        <v>37</v>
      </c>
    </row>
    <row r="12" spans="2:14" ht="20.100000000000001" customHeight="1" thickBot="1" x14ac:dyDescent="0.25">
      <c r="B12" s="4" t="s">
        <v>23</v>
      </c>
      <c r="C12" s="20">
        <v>31</v>
      </c>
      <c r="D12" s="20">
        <v>38</v>
      </c>
      <c r="E12" s="20">
        <v>24</v>
      </c>
      <c r="F12" s="20">
        <v>3</v>
      </c>
      <c r="G12" s="20">
        <v>6</v>
      </c>
      <c r="H12" s="20">
        <v>6</v>
      </c>
      <c r="I12" s="20">
        <v>27</v>
      </c>
      <c r="J12" s="20">
        <v>30</v>
      </c>
      <c r="K12" s="20">
        <v>18</v>
      </c>
      <c r="L12" s="20">
        <v>1</v>
      </c>
      <c r="M12" s="20">
        <v>2</v>
      </c>
      <c r="N12" s="20">
        <v>0</v>
      </c>
    </row>
    <row r="13" spans="2:14" ht="20.100000000000001" customHeight="1" thickBot="1" x14ac:dyDescent="0.25">
      <c r="B13" s="4" t="s">
        <v>24</v>
      </c>
      <c r="C13" s="20">
        <v>10</v>
      </c>
      <c r="D13" s="20">
        <v>14</v>
      </c>
      <c r="E13" s="20">
        <v>17</v>
      </c>
      <c r="F13" s="20">
        <v>3</v>
      </c>
      <c r="G13" s="20">
        <v>2</v>
      </c>
      <c r="H13" s="20">
        <v>3</v>
      </c>
      <c r="I13" s="20">
        <v>4</v>
      </c>
      <c r="J13" s="20">
        <v>8</v>
      </c>
      <c r="K13" s="20">
        <v>10</v>
      </c>
      <c r="L13" s="20">
        <v>3</v>
      </c>
      <c r="M13" s="20">
        <v>4</v>
      </c>
      <c r="N13" s="20">
        <v>4</v>
      </c>
    </row>
    <row r="14" spans="2:14" ht="20.100000000000001" customHeight="1" thickBot="1" x14ac:dyDescent="0.25">
      <c r="B14" s="4" t="s">
        <v>25</v>
      </c>
      <c r="C14" s="20">
        <v>22</v>
      </c>
      <c r="D14" s="20">
        <v>27</v>
      </c>
      <c r="E14" s="20">
        <v>28</v>
      </c>
      <c r="F14" s="20">
        <v>3</v>
      </c>
      <c r="G14" s="20">
        <v>9</v>
      </c>
      <c r="H14" s="20">
        <v>5</v>
      </c>
      <c r="I14" s="20">
        <v>17</v>
      </c>
      <c r="J14" s="20">
        <v>16</v>
      </c>
      <c r="K14" s="20">
        <v>23</v>
      </c>
      <c r="L14" s="20">
        <v>2</v>
      </c>
      <c r="M14" s="20">
        <v>2</v>
      </c>
      <c r="N14" s="20">
        <v>0</v>
      </c>
    </row>
    <row r="15" spans="2:14" ht="20.100000000000001" customHeight="1" thickBot="1" x14ac:dyDescent="0.25">
      <c r="B15" s="4" t="s">
        <v>26</v>
      </c>
      <c r="C15" s="20">
        <v>49</v>
      </c>
      <c r="D15" s="20">
        <v>62</v>
      </c>
      <c r="E15" s="20">
        <v>71</v>
      </c>
      <c r="F15" s="20">
        <v>11</v>
      </c>
      <c r="G15" s="20">
        <v>9</v>
      </c>
      <c r="H15" s="20">
        <v>10</v>
      </c>
      <c r="I15" s="20">
        <v>28</v>
      </c>
      <c r="J15" s="20">
        <v>41</v>
      </c>
      <c r="K15" s="20">
        <v>52</v>
      </c>
      <c r="L15" s="20">
        <v>10</v>
      </c>
      <c r="M15" s="20">
        <v>12</v>
      </c>
      <c r="N15" s="20">
        <v>9</v>
      </c>
    </row>
    <row r="16" spans="2:14" ht="20.100000000000001" customHeight="1" thickBot="1" x14ac:dyDescent="0.25">
      <c r="B16" s="4" t="s">
        <v>27</v>
      </c>
      <c r="C16" s="20">
        <v>7</v>
      </c>
      <c r="D16" s="20">
        <v>7</v>
      </c>
      <c r="E16" s="20">
        <v>7</v>
      </c>
      <c r="F16" s="20">
        <v>1</v>
      </c>
      <c r="G16" s="20">
        <v>1</v>
      </c>
      <c r="H16" s="20">
        <v>1</v>
      </c>
      <c r="I16" s="20">
        <v>5</v>
      </c>
      <c r="J16" s="20">
        <v>4</v>
      </c>
      <c r="K16" s="20">
        <v>4</v>
      </c>
      <c r="L16" s="20">
        <v>1</v>
      </c>
      <c r="M16" s="20">
        <v>2</v>
      </c>
      <c r="N16" s="20">
        <v>2</v>
      </c>
    </row>
    <row r="17" spans="2:14" ht="20.100000000000001" customHeight="1" thickBot="1" x14ac:dyDescent="0.25">
      <c r="B17" s="4" t="s">
        <v>28</v>
      </c>
      <c r="C17" s="20">
        <v>26</v>
      </c>
      <c r="D17" s="20">
        <v>32</v>
      </c>
      <c r="E17" s="20">
        <v>33</v>
      </c>
      <c r="F17" s="20">
        <v>9</v>
      </c>
      <c r="G17" s="20">
        <v>11</v>
      </c>
      <c r="H17" s="20">
        <v>8</v>
      </c>
      <c r="I17" s="20">
        <v>17</v>
      </c>
      <c r="J17" s="20">
        <v>21</v>
      </c>
      <c r="K17" s="20">
        <v>24</v>
      </c>
      <c r="L17" s="20">
        <v>0</v>
      </c>
      <c r="M17" s="20">
        <v>0</v>
      </c>
      <c r="N17" s="20">
        <v>1</v>
      </c>
    </row>
    <row r="18" spans="2:14" ht="20.100000000000001" customHeight="1" thickBot="1" x14ac:dyDescent="0.25">
      <c r="B18" s="4" t="s">
        <v>29</v>
      </c>
      <c r="C18" s="20">
        <v>33</v>
      </c>
      <c r="D18" s="20">
        <v>19</v>
      </c>
      <c r="E18" s="20">
        <v>118</v>
      </c>
      <c r="F18" s="20">
        <v>9</v>
      </c>
      <c r="G18" s="20">
        <v>5</v>
      </c>
      <c r="H18" s="20">
        <v>23</v>
      </c>
      <c r="I18" s="20">
        <v>24</v>
      </c>
      <c r="J18" s="20">
        <v>14</v>
      </c>
      <c r="K18" s="20">
        <v>92</v>
      </c>
      <c r="L18" s="20">
        <v>0</v>
      </c>
      <c r="M18" s="20">
        <v>0</v>
      </c>
      <c r="N18" s="20">
        <v>3</v>
      </c>
    </row>
    <row r="19" spans="2:14" ht="20.100000000000001" customHeight="1" thickBot="1" x14ac:dyDescent="0.25">
      <c r="B19" s="4" t="s">
        <v>30</v>
      </c>
      <c r="C19" s="20">
        <v>226</v>
      </c>
      <c r="D19" s="20">
        <v>194</v>
      </c>
      <c r="E19" s="20">
        <v>512</v>
      </c>
      <c r="F19" s="20">
        <v>91</v>
      </c>
      <c r="G19" s="20">
        <v>70</v>
      </c>
      <c r="H19" s="20">
        <v>124</v>
      </c>
      <c r="I19" s="20">
        <v>103</v>
      </c>
      <c r="J19" s="20">
        <v>97</v>
      </c>
      <c r="K19" s="20">
        <v>356</v>
      </c>
      <c r="L19" s="20">
        <v>32</v>
      </c>
      <c r="M19" s="20">
        <v>27</v>
      </c>
      <c r="N19" s="20">
        <v>32</v>
      </c>
    </row>
    <row r="20" spans="2:14" ht="20.100000000000001" customHeight="1" thickBot="1" x14ac:dyDescent="0.25">
      <c r="B20" s="4" t="s">
        <v>31</v>
      </c>
      <c r="C20" s="20">
        <v>89</v>
      </c>
      <c r="D20" s="20">
        <v>97</v>
      </c>
      <c r="E20" s="20">
        <v>173</v>
      </c>
      <c r="F20" s="20">
        <v>22</v>
      </c>
      <c r="G20" s="20">
        <v>18</v>
      </c>
      <c r="H20" s="20">
        <v>43</v>
      </c>
      <c r="I20" s="20">
        <v>50</v>
      </c>
      <c r="J20" s="20">
        <v>58</v>
      </c>
      <c r="K20" s="20">
        <v>121</v>
      </c>
      <c r="L20" s="20">
        <v>17</v>
      </c>
      <c r="M20" s="20">
        <v>21</v>
      </c>
      <c r="N20" s="20">
        <v>9</v>
      </c>
    </row>
    <row r="21" spans="2:14" ht="20.100000000000001" customHeight="1" thickBot="1" x14ac:dyDescent="0.25">
      <c r="B21" s="4" t="s">
        <v>32</v>
      </c>
      <c r="C21" s="20">
        <v>19</v>
      </c>
      <c r="D21" s="20">
        <v>17</v>
      </c>
      <c r="E21" s="20">
        <v>19</v>
      </c>
      <c r="F21" s="20">
        <v>2</v>
      </c>
      <c r="G21" s="20">
        <v>2</v>
      </c>
      <c r="H21" s="20">
        <v>0</v>
      </c>
      <c r="I21" s="20">
        <v>17</v>
      </c>
      <c r="J21" s="20">
        <v>15</v>
      </c>
      <c r="K21" s="20">
        <v>19</v>
      </c>
      <c r="L21" s="20">
        <v>0</v>
      </c>
      <c r="M21" s="20">
        <v>0</v>
      </c>
      <c r="N21" s="20">
        <v>0</v>
      </c>
    </row>
    <row r="22" spans="2:14" ht="20.100000000000001" customHeight="1" thickBot="1" x14ac:dyDescent="0.25">
      <c r="B22" s="4" t="s">
        <v>33</v>
      </c>
      <c r="C22" s="20">
        <v>47</v>
      </c>
      <c r="D22" s="20">
        <v>32</v>
      </c>
      <c r="E22" s="20">
        <v>112</v>
      </c>
      <c r="F22" s="20">
        <v>11</v>
      </c>
      <c r="G22" s="20">
        <v>10</v>
      </c>
      <c r="H22" s="20">
        <v>7</v>
      </c>
      <c r="I22" s="20">
        <v>35</v>
      </c>
      <c r="J22" s="20">
        <v>20</v>
      </c>
      <c r="K22" s="20">
        <v>101</v>
      </c>
      <c r="L22" s="20">
        <v>1</v>
      </c>
      <c r="M22" s="20">
        <v>2</v>
      </c>
      <c r="N22" s="20">
        <v>4</v>
      </c>
    </row>
    <row r="23" spans="2:14" ht="20.100000000000001" customHeight="1" thickBot="1" x14ac:dyDescent="0.25">
      <c r="B23" s="4" t="s">
        <v>34</v>
      </c>
      <c r="C23" s="20">
        <v>143</v>
      </c>
      <c r="D23" s="20">
        <v>131</v>
      </c>
      <c r="E23" s="20">
        <v>190</v>
      </c>
      <c r="F23" s="20">
        <v>25</v>
      </c>
      <c r="G23" s="20">
        <v>23</v>
      </c>
      <c r="H23" s="20">
        <v>23</v>
      </c>
      <c r="I23" s="20">
        <v>89</v>
      </c>
      <c r="J23" s="20">
        <v>74</v>
      </c>
      <c r="K23" s="20">
        <v>140</v>
      </c>
      <c r="L23" s="20">
        <v>29</v>
      </c>
      <c r="M23" s="20">
        <v>34</v>
      </c>
      <c r="N23" s="20">
        <v>27</v>
      </c>
    </row>
    <row r="24" spans="2:14" ht="20.100000000000001" customHeight="1" thickBot="1" x14ac:dyDescent="0.25">
      <c r="B24" s="4" t="s">
        <v>35</v>
      </c>
      <c r="C24" s="20">
        <v>45</v>
      </c>
      <c r="D24" s="20">
        <v>42</v>
      </c>
      <c r="E24" s="20">
        <v>84</v>
      </c>
      <c r="F24" s="20">
        <v>11</v>
      </c>
      <c r="G24" s="20">
        <v>12</v>
      </c>
      <c r="H24" s="20">
        <v>14</v>
      </c>
      <c r="I24" s="20">
        <v>17</v>
      </c>
      <c r="J24" s="20">
        <v>12</v>
      </c>
      <c r="K24" s="20">
        <v>61</v>
      </c>
      <c r="L24" s="20">
        <v>17</v>
      </c>
      <c r="M24" s="20">
        <v>18</v>
      </c>
      <c r="N24" s="20">
        <v>9</v>
      </c>
    </row>
    <row r="25" spans="2:14" ht="20.100000000000001" customHeight="1" thickBot="1" x14ac:dyDescent="0.25">
      <c r="B25" s="4" t="s">
        <v>36</v>
      </c>
      <c r="C25" s="20">
        <v>27</v>
      </c>
      <c r="D25" s="20">
        <v>18</v>
      </c>
      <c r="E25" s="20">
        <v>34</v>
      </c>
      <c r="F25" s="20">
        <v>7</v>
      </c>
      <c r="G25" s="20">
        <v>5</v>
      </c>
      <c r="H25" s="20">
        <v>6</v>
      </c>
      <c r="I25" s="20">
        <v>18</v>
      </c>
      <c r="J25" s="20">
        <v>11</v>
      </c>
      <c r="K25" s="20">
        <v>26</v>
      </c>
      <c r="L25" s="20">
        <v>2</v>
      </c>
      <c r="M25" s="20">
        <v>2</v>
      </c>
      <c r="N25" s="20">
        <v>2</v>
      </c>
    </row>
    <row r="26" spans="2:14" ht="20.100000000000001" customHeight="1" thickBot="1" x14ac:dyDescent="0.25">
      <c r="B26" s="5" t="s">
        <v>37</v>
      </c>
      <c r="C26" s="20">
        <v>62</v>
      </c>
      <c r="D26" s="20">
        <v>36</v>
      </c>
      <c r="E26" s="20">
        <v>106</v>
      </c>
      <c r="F26" s="20">
        <v>5</v>
      </c>
      <c r="G26" s="20">
        <v>6</v>
      </c>
      <c r="H26" s="20">
        <v>11</v>
      </c>
      <c r="I26" s="20">
        <v>53</v>
      </c>
      <c r="J26" s="20">
        <v>27</v>
      </c>
      <c r="K26" s="20">
        <v>87</v>
      </c>
      <c r="L26" s="20">
        <v>4</v>
      </c>
      <c r="M26" s="20">
        <v>3</v>
      </c>
      <c r="N26" s="20">
        <v>8</v>
      </c>
    </row>
    <row r="27" spans="2:14" ht="20.100000000000001" customHeight="1" thickBot="1" x14ac:dyDescent="0.25">
      <c r="B27" s="6" t="s">
        <v>38</v>
      </c>
      <c r="C27" s="21">
        <v>7</v>
      </c>
      <c r="D27" s="21">
        <v>11</v>
      </c>
      <c r="E27" s="21">
        <v>22</v>
      </c>
      <c r="F27" s="21">
        <v>0</v>
      </c>
      <c r="G27" s="21">
        <v>2</v>
      </c>
      <c r="H27" s="21">
        <v>3</v>
      </c>
      <c r="I27" s="21">
        <v>7</v>
      </c>
      <c r="J27" s="21">
        <v>9</v>
      </c>
      <c r="K27" s="21">
        <v>19</v>
      </c>
      <c r="L27" s="21">
        <v>0</v>
      </c>
      <c r="M27" s="21">
        <v>0</v>
      </c>
      <c r="N27" s="21">
        <v>0</v>
      </c>
    </row>
    <row r="28" spans="2:14" ht="20.100000000000001" customHeight="1" thickBot="1" x14ac:dyDescent="0.25">
      <c r="B28" s="7" t="s">
        <v>39</v>
      </c>
      <c r="C28" s="9">
        <f>SUM(C11:C27)</f>
        <v>1087</v>
      </c>
      <c r="D28" s="9">
        <f t="shared" ref="D28:N28" si="0">SUM(D11:D27)</f>
        <v>975</v>
      </c>
      <c r="E28" s="9">
        <f t="shared" si="0"/>
        <v>2010</v>
      </c>
      <c r="F28" s="9">
        <f t="shared" si="0"/>
        <v>240</v>
      </c>
      <c r="G28" s="9">
        <f t="shared" si="0"/>
        <v>221</v>
      </c>
      <c r="H28" s="9">
        <f t="shared" si="0"/>
        <v>340</v>
      </c>
      <c r="I28" s="9">
        <f t="shared" si="0"/>
        <v>688</v>
      </c>
      <c r="J28" s="9">
        <f t="shared" si="0"/>
        <v>597</v>
      </c>
      <c r="K28" s="9">
        <f t="shared" si="0"/>
        <v>1523</v>
      </c>
      <c r="L28" s="9">
        <f t="shared" si="0"/>
        <v>159</v>
      </c>
      <c r="M28" s="9">
        <f t="shared" si="0"/>
        <v>157</v>
      </c>
      <c r="N28" s="9">
        <f t="shared" si="0"/>
        <v>147</v>
      </c>
    </row>
    <row r="29" spans="2:14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8"/>
      <c r="C9" s="76" t="s">
        <v>104</v>
      </c>
      <c r="D9" s="73"/>
      <c r="E9" s="77"/>
      <c r="F9" s="76" t="s">
        <v>105</v>
      </c>
      <c r="G9" s="73"/>
      <c r="H9" s="73"/>
      <c r="I9" s="76" t="s">
        <v>106</v>
      </c>
      <c r="J9" s="73"/>
      <c r="K9" s="73"/>
      <c r="L9" s="76" t="s">
        <v>107</v>
      </c>
      <c r="M9" s="73"/>
      <c r="N9" s="73"/>
      <c r="O9" s="76" t="s">
        <v>108</v>
      </c>
      <c r="P9" s="73"/>
      <c r="Q9" s="73"/>
      <c r="R9" s="76" t="s">
        <v>109</v>
      </c>
      <c r="S9" s="73"/>
      <c r="T9" s="73"/>
      <c r="U9" s="76" t="s">
        <v>110</v>
      </c>
      <c r="V9" s="73"/>
      <c r="W9" s="73"/>
      <c r="X9" s="76" t="s">
        <v>111</v>
      </c>
      <c r="Y9" s="73"/>
      <c r="Z9" s="73"/>
      <c r="AA9" s="76" t="s">
        <v>112</v>
      </c>
      <c r="AB9" s="73"/>
      <c r="AC9" s="73"/>
      <c r="AD9" s="76" t="s">
        <v>113</v>
      </c>
      <c r="AE9" s="73"/>
      <c r="AF9" s="73"/>
      <c r="AG9" s="76" t="s">
        <v>114</v>
      </c>
      <c r="AH9" s="73"/>
      <c r="AI9" s="73"/>
    </row>
    <row r="10" spans="2:35" ht="42.75" customHeight="1" thickBot="1" x14ac:dyDescent="0.25">
      <c r="B10" s="78"/>
      <c r="C10" s="8" t="s">
        <v>115</v>
      </c>
      <c r="D10" s="8" t="s">
        <v>50</v>
      </c>
      <c r="E10" s="8" t="s">
        <v>51</v>
      </c>
      <c r="F10" s="8" t="s">
        <v>116</v>
      </c>
      <c r="G10" s="8" t="s">
        <v>50</v>
      </c>
      <c r="H10" s="8" t="s">
        <v>51</v>
      </c>
      <c r="I10" s="8" t="s">
        <v>116</v>
      </c>
      <c r="J10" s="8" t="s">
        <v>50</v>
      </c>
      <c r="K10" s="8" t="s">
        <v>51</v>
      </c>
      <c r="L10" s="8" t="s">
        <v>116</v>
      </c>
      <c r="M10" s="8" t="s">
        <v>50</v>
      </c>
      <c r="N10" s="8" t="s">
        <v>51</v>
      </c>
      <c r="O10" s="8" t="s">
        <v>116</v>
      </c>
      <c r="P10" s="8" t="s">
        <v>50</v>
      </c>
      <c r="Q10" s="8" t="s">
        <v>51</v>
      </c>
      <c r="R10" s="8" t="s">
        <v>116</v>
      </c>
      <c r="S10" s="8" t="s">
        <v>50</v>
      </c>
      <c r="T10" s="8" t="s">
        <v>51</v>
      </c>
      <c r="U10" s="8" t="s">
        <v>116</v>
      </c>
      <c r="V10" s="8" t="s">
        <v>50</v>
      </c>
      <c r="W10" s="8" t="s">
        <v>51</v>
      </c>
      <c r="X10" s="8" t="s">
        <v>116</v>
      </c>
      <c r="Y10" s="8" t="s">
        <v>50</v>
      </c>
      <c r="Z10" s="8" t="s">
        <v>51</v>
      </c>
      <c r="AA10" s="8" t="s">
        <v>116</v>
      </c>
      <c r="AB10" s="8" t="s">
        <v>50</v>
      </c>
      <c r="AC10" s="8" t="s">
        <v>51</v>
      </c>
      <c r="AD10" s="8" t="s">
        <v>116</v>
      </c>
      <c r="AE10" s="8" t="s">
        <v>50</v>
      </c>
      <c r="AF10" s="8" t="s">
        <v>51</v>
      </c>
      <c r="AG10" s="8" t="s">
        <v>116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9">
        <v>331</v>
      </c>
      <c r="D11" s="19">
        <v>337</v>
      </c>
      <c r="E11" s="19">
        <v>137</v>
      </c>
      <c r="F11" s="19">
        <v>317</v>
      </c>
      <c r="G11" s="19">
        <v>323</v>
      </c>
      <c r="H11" s="19">
        <v>135</v>
      </c>
      <c r="I11" s="19">
        <v>14</v>
      </c>
      <c r="J11" s="19">
        <v>14</v>
      </c>
      <c r="K11" s="19">
        <v>1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1</v>
      </c>
      <c r="R11" s="19">
        <v>0</v>
      </c>
      <c r="S11" s="19">
        <v>0</v>
      </c>
      <c r="T11" s="19">
        <v>0</v>
      </c>
      <c r="U11" s="19">
        <v>49</v>
      </c>
      <c r="V11" s="19">
        <v>53</v>
      </c>
      <c r="W11" s="19">
        <v>19</v>
      </c>
      <c r="X11" s="19">
        <v>49</v>
      </c>
      <c r="Y11" s="19">
        <v>53</v>
      </c>
      <c r="Z11" s="19">
        <v>19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</row>
    <row r="12" spans="2:35" ht="20.100000000000001" customHeight="1" thickBot="1" x14ac:dyDescent="0.25">
      <c r="B12" s="4" t="s">
        <v>23</v>
      </c>
      <c r="C12" s="20">
        <v>83</v>
      </c>
      <c r="D12" s="20">
        <v>80</v>
      </c>
      <c r="E12" s="20">
        <v>13</v>
      </c>
      <c r="F12" s="20">
        <v>83</v>
      </c>
      <c r="G12" s="20">
        <v>79</v>
      </c>
      <c r="H12" s="20">
        <v>13</v>
      </c>
      <c r="I12" s="20">
        <v>0</v>
      </c>
      <c r="J12" s="20">
        <v>1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14</v>
      </c>
      <c r="V12" s="20">
        <v>16</v>
      </c>
      <c r="W12" s="20">
        <v>2</v>
      </c>
      <c r="X12" s="20">
        <v>14</v>
      </c>
      <c r="Y12" s="20">
        <v>16</v>
      </c>
      <c r="Z12" s="20">
        <v>2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</row>
    <row r="13" spans="2:35" ht="20.100000000000001" customHeight="1" thickBot="1" x14ac:dyDescent="0.25">
      <c r="B13" s="4" t="s">
        <v>24</v>
      </c>
      <c r="C13" s="20">
        <v>50</v>
      </c>
      <c r="D13" s="20">
        <v>46</v>
      </c>
      <c r="E13" s="20">
        <v>11</v>
      </c>
      <c r="F13" s="20">
        <v>50</v>
      </c>
      <c r="G13" s="20">
        <v>46</v>
      </c>
      <c r="H13" s="20">
        <v>11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5</v>
      </c>
      <c r="V13" s="20">
        <v>4</v>
      </c>
      <c r="W13" s="20">
        <v>3</v>
      </c>
      <c r="X13" s="20">
        <v>5</v>
      </c>
      <c r="Y13" s="20">
        <v>4</v>
      </c>
      <c r="Z13" s="20">
        <v>3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</row>
    <row r="14" spans="2:35" ht="20.100000000000001" customHeight="1" thickBot="1" x14ac:dyDescent="0.25">
      <c r="B14" s="4" t="s">
        <v>25</v>
      </c>
      <c r="C14" s="20">
        <v>71</v>
      </c>
      <c r="D14" s="20">
        <v>67</v>
      </c>
      <c r="E14" s="20">
        <v>19</v>
      </c>
      <c r="F14" s="20">
        <v>71</v>
      </c>
      <c r="G14" s="20">
        <v>67</v>
      </c>
      <c r="H14" s="20">
        <v>19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15</v>
      </c>
      <c r="V14" s="20">
        <v>12</v>
      </c>
      <c r="W14" s="20">
        <v>7</v>
      </c>
      <c r="X14" s="20">
        <v>15</v>
      </c>
      <c r="Y14" s="20">
        <v>12</v>
      </c>
      <c r="Z14" s="20">
        <v>7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</row>
    <row r="15" spans="2:35" ht="20.100000000000001" customHeight="1" thickBot="1" x14ac:dyDescent="0.25">
      <c r="B15" s="4" t="s">
        <v>26</v>
      </c>
      <c r="C15" s="20">
        <v>142</v>
      </c>
      <c r="D15" s="20">
        <v>128</v>
      </c>
      <c r="E15" s="20">
        <v>26</v>
      </c>
      <c r="F15" s="20">
        <v>142</v>
      </c>
      <c r="G15" s="20">
        <v>128</v>
      </c>
      <c r="H15" s="20">
        <v>26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36</v>
      </c>
      <c r="V15" s="20">
        <v>31</v>
      </c>
      <c r="W15" s="20">
        <v>10</v>
      </c>
      <c r="X15" s="20">
        <v>36</v>
      </c>
      <c r="Y15" s="20">
        <v>31</v>
      </c>
      <c r="Z15" s="20">
        <v>10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</row>
    <row r="16" spans="2:35" ht="20.100000000000001" customHeight="1" thickBot="1" x14ac:dyDescent="0.25">
      <c r="B16" s="4" t="s">
        <v>27</v>
      </c>
      <c r="C16" s="20">
        <v>17</v>
      </c>
      <c r="D16" s="20">
        <v>18</v>
      </c>
      <c r="E16" s="20">
        <v>17</v>
      </c>
      <c r="F16" s="20">
        <v>17</v>
      </c>
      <c r="G16" s="20">
        <v>18</v>
      </c>
      <c r="H16" s="20">
        <v>17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6</v>
      </c>
      <c r="V16" s="20">
        <v>5</v>
      </c>
      <c r="W16" s="20">
        <v>3</v>
      </c>
      <c r="X16" s="20">
        <v>6</v>
      </c>
      <c r="Y16" s="20">
        <v>5</v>
      </c>
      <c r="Z16" s="20">
        <v>3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2:35" ht="20.100000000000001" customHeight="1" thickBot="1" x14ac:dyDescent="0.25">
      <c r="B17" s="4" t="s">
        <v>28</v>
      </c>
      <c r="C17" s="20">
        <v>150</v>
      </c>
      <c r="D17" s="20">
        <v>158</v>
      </c>
      <c r="E17" s="20">
        <v>39</v>
      </c>
      <c r="F17" s="20">
        <v>150</v>
      </c>
      <c r="G17" s="20">
        <v>153</v>
      </c>
      <c r="H17" s="20">
        <v>39</v>
      </c>
      <c r="I17" s="20">
        <v>0</v>
      </c>
      <c r="J17" s="20">
        <v>5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6</v>
      </c>
      <c r="V17" s="20">
        <v>5</v>
      </c>
      <c r="W17" s="20">
        <v>4</v>
      </c>
      <c r="X17" s="20">
        <v>6</v>
      </c>
      <c r="Y17" s="20">
        <v>5</v>
      </c>
      <c r="Z17" s="20">
        <v>4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2:35" ht="20.100000000000001" customHeight="1" thickBot="1" x14ac:dyDescent="0.25">
      <c r="B18" s="4" t="s">
        <v>29</v>
      </c>
      <c r="C18" s="20">
        <v>98</v>
      </c>
      <c r="D18" s="20">
        <v>92</v>
      </c>
      <c r="E18" s="20">
        <v>69</v>
      </c>
      <c r="F18" s="20">
        <v>98</v>
      </c>
      <c r="G18" s="20">
        <v>92</v>
      </c>
      <c r="H18" s="20">
        <v>69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22</v>
      </c>
      <c r="V18" s="20">
        <v>18</v>
      </c>
      <c r="W18" s="20">
        <v>10</v>
      </c>
      <c r="X18" s="20">
        <v>22</v>
      </c>
      <c r="Y18" s="20">
        <v>18</v>
      </c>
      <c r="Z18" s="20">
        <v>10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</row>
    <row r="19" spans="2:35" ht="20.100000000000001" customHeight="1" thickBot="1" x14ac:dyDescent="0.25">
      <c r="B19" s="4" t="s">
        <v>30</v>
      </c>
      <c r="C19" s="20">
        <v>510</v>
      </c>
      <c r="D19" s="20">
        <v>469</v>
      </c>
      <c r="E19" s="20">
        <v>128</v>
      </c>
      <c r="F19" s="20">
        <v>509</v>
      </c>
      <c r="G19" s="20">
        <v>469</v>
      </c>
      <c r="H19" s="20">
        <v>127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1</v>
      </c>
      <c r="P19" s="20">
        <v>0</v>
      </c>
      <c r="Q19" s="20">
        <v>1</v>
      </c>
      <c r="R19" s="20">
        <v>0</v>
      </c>
      <c r="S19" s="20">
        <v>0</v>
      </c>
      <c r="T19" s="20">
        <v>0</v>
      </c>
      <c r="U19" s="20">
        <v>128</v>
      </c>
      <c r="V19" s="20">
        <v>120</v>
      </c>
      <c r="W19" s="20">
        <v>16</v>
      </c>
      <c r="X19" s="20">
        <v>128</v>
      </c>
      <c r="Y19" s="20">
        <v>120</v>
      </c>
      <c r="Z19" s="20">
        <v>16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</row>
    <row r="20" spans="2:35" ht="20.100000000000001" customHeight="1" thickBot="1" x14ac:dyDescent="0.25">
      <c r="B20" s="4" t="s">
        <v>31</v>
      </c>
      <c r="C20" s="20">
        <v>226</v>
      </c>
      <c r="D20" s="20">
        <v>220</v>
      </c>
      <c r="E20" s="20">
        <v>50</v>
      </c>
      <c r="F20" s="20">
        <v>225</v>
      </c>
      <c r="G20" s="20">
        <v>219</v>
      </c>
      <c r="H20" s="20">
        <v>50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1</v>
      </c>
      <c r="P20" s="20">
        <v>1</v>
      </c>
      <c r="Q20" s="20">
        <v>0</v>
      </c>
      <c r="R20" s="20">
        <v>0</v>
      </c>
      <c r="S20" s="20">
        <v>0</v>
      </c>
      <c r="T20" s="20">
        <v>0</v>
      </c>
      <c r="U20" s="20">
        <v>44</v>
      </c>
      <c r="V20" s="20">
        <v>48</v>
      </c>
      <c r="W20" s="20">
        <v>10</v>
      </c>
      <c r="X20" s="20">
        <v>44</v>
      </c>
      <c r="Y20" s="20">
        <v>48</v>
      </c>
      <c r="Z20" s="20">
        <v>10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</row>
    <row r="21" spans="2:35" ht="20.100000000000001" customHeight="1" thickBot="1" x14ac:dyDescent="0.25">
      <c r="B21" s="4" t="s">
        <v>32</v>
      </c>
      <c r="C21" s="20">
        <v>49</v>
      </c>
      <c r="D21" s="20">
        <v>46</v>
      </c>
      <c r="E21" s="20">
        <v>19</v>
      </c>
      <c r="F21" s="20">
        <v>49</v>
      </c>
      <c r="G21" s="20">
        <v>46</v>
      </c>
      <c r="H21" s="20">
        <v>19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5</v>
      </c>
      <c r="V21" s="20">
        <v>1</v>
      </c>
      <c r="W21" s="20">
        <v>4</v>
      </c>
      <c r="X21" s="20">
        <v>5</v>
      </c>
      <c r="Y21" s="20">
        <v>1</v>
      </c>
      <c r="Z21" s="20">
        <v>4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2:35" ht="20.100000000000001" customHeight="1" thickBot="1" x14ac:dyDescent="0.25">
      <c r="B22" s="4" t="s">
        <v>33</v>
      </c>
      <c r="C22" s="20">
        <v>107</v>
      </c>
      <c r="D22" s="20">
        <v>96</v>
      </c>
      <c r="E22" s="20">
        <v>25</v>
      </c>
      <c r="F22" s="20">
        <v>105</v>
      </c>
      <c r="G22" s="20">
        <v>93</v>
      </c>
      <c r="H22" s="20">
        <v>25</v>
      </c>
      <c r="I22" s="20">
        <v>2</v>
      </c>
      <c r="J22" s="20">
        <v>3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19</v>
      </c>
      <c r="V22" s="20">
        <v>19</v>
      </c>
      <c r="W22" s="20">
        <v>2</v>
      </c>
      <c r="X22" s="20">
        <v>19</v>
      </c>
      <c r="Y22" s="20">
        <v>19</v>
      </c>
      <c r="Z22" s="20">
        <v>2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2:35" ht="20.100000000000001" customHeight="1" thickBot="1" x14ac:dyDescent="0.25">
      <c r="B23" s="4" t="s">
        <v>34</v>
      </c>
      <c r="C23" s="20">
        <v>407</v>
      </c>
      <c r="D23" s="20">
        <v>393</v>
      </c>
      <c r="E23" s="20">
        <v>115</v>
      </c>
      <c r="F23" s="20">
        <v>407</v>
      </c>
      <c r="G23" s="20">
        <v>393</v>
      </c>
      <c r="H23" s="20">
        <v>115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62</v>
      </c>
      <c r="V23" s="20">
        <v>68</v>
      </c>
      <c r="W23" s="20">
        <v>13</v>
      </c>
      <c r="X23" s="20">
        <v>62</v>
      </c>
      <c r="Y23" s="20">
        <v>68</v>
      </c>
      <c r="Z23" s="20">
        <v>13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</row>
    <row r="24" spans="2:35" ht="20.100000000000001" customHeight="1" thickBot="1" x14ac:dyDescent="0.25">
      <c r="B24" s="4" t="s">
        <v>35</v>
      </c>
      <c r="C24" s="20">
        <v>57</v>
      </c>
      <c r="D24" s="20">
        <v>45</v>
      </c>
      <c r="E24" s="20">
        <v>31</v>
      </c>
      <c r="F24" s="20">
        <v>57</v>
      </c>
      <c r="G24" s="20">
        <v>45</v>
      </c>
      <c r="H24" s="20">
        <v>31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3</v>
      </c>
      <c r="V24" s="20">
        <v>3</v>
      </c>
      <c r="W24" s="20">
        <v>2</v>
      </c>
      <c r="X24" s="20">
        <v>3</v>
      </c>
      <c r="Y24" s="20">
        <v>3</v>
      </c>
      <c r="Z24" s="20">
        <v>2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2:35" ht="20.100000000000001" customHeight="1" thickBot="1" x14ac:dyDescent="0.25">
      <c r="B25" s="4" t="s">
        <v>36</v>
      </c>
      <c r="C25" s="20">
        <v>41</v>
      </c>
      <c r="D25" s="20">
        <v>42</v>
      </c>
      <c r="E25" s="20">
        <v>18</v>
      </c>
      <c r="F25" s="20">
        <v>41</v>
      </c>
      <c r="G25" s="20">
        <v>42</v>
      </c>
      <c r="H25" s="20">
        <v>18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8</v>
      </c>
      <c r="V25" s="20">
        <v>9</v>
      </c>
      <c r="W25" s="20">
        <v>2</v>
      </c>
      <c r="X25" s="20">
        <v>8</v>
      </c>
      <c r="Y25" s="20">
        <v>9</v>
      </c>
      <c r="Z25" s="20">
        <v>2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2:35" ht="20.100000000000001" customHeight="1" thickBot="1" x14ac:dyDescent="0.25">
      <c r="B26" s="5" t="s">
        <v>37</v>
      </c>
      <c r="C26" s="20">
        <v>71</v>
      </c>
      <c r="D26" s="20">
        <v>81</v>
      </c>
      <c r="E26" s="20">
        <v>20</v>
      </c>
      <c r="F26" s="20">
        <v>71</v>
      </c>
      <c r="G26" s="20">
        <v>77</v>
      </c>
      <c r="H26" s="20">
        <v>20</v>
      </c>
      <c r="I26" s="20">
        <v>0</v>
      </c>
      <c r="J26" s="20">
        <v>4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12</v>
      </c>
      <c r="V26" s="20">
        <v>11</v>
      </c>
      <c r="W26" s="20">
        <v>5</v>
      </c>
      <c r="X26" s="20">
        <v>12</v>
      </c>
      <c r="Y26" s="20">
        <v>11</v>
      </c>
      <c r="Z26" s="20">
        <v>5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2:35" ht="20.100000000000001" customHeight="1" thickBot="1" x14ac:dyDescent="0.25">
      <c r="B27" s="6" t="s">
        <v>38</v>
      </c>
      <c r="C27" s="21">
        <v>27</v>
      </c>
      <c r="D27" s="21">
        <v>18</v>
      </c>
      <c r="E27" s="21">
        <v>24</v>
      </c>
      <c r="F27" s="21">
        <v>22</v>
      </c>
      <c r="G27" s="21">
        <v>18</v>
      </c>
      <c r="H27" s="21">
        <v>19</v>
      </c>
      <c r="I27" s="21">
        <v>5</v>
      </c>
      <c r="J27" s="21">
        <v>0</v>
      </c>
      <c r="K27" s="21">
        <v>5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3</v>
      </c>
      <c r="V27" s="21">
        <v>2</v>
      </c>
      <c r="W27" s="21">
        <v>2</v>
      </c>
      <c r="X27" s="21">
        <v>3</v>
      </c>
      <c r="Y27" s="21">
        <v>2</v>
      </c>
      <c r="Z27" s="21">
        <v>2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</row>
    <row r="28" spans="2:35" ht="20.100000000000001" customHeight="1" thickBot="1" x14ac:dyDescent="0.25">
      <c r="B28" s="7" t="s">
        <v>39</v>
      </c>
      <c r="C28" s="9">
        <f>SUM(C11:C27)</f>
        <v>2437</v>
      </c>
      <c r="D28" s="9">
        <f t="shared" ref="D28:AI28" si="0">SUM(D11:D27)</f>
        <v>2336</v>
      </c>
      <c r="E28" s="9">
        <f t="shared" si="0"/>
        <v>761</v>
      </c>
      <c r="F28" s="9">
        <f t="shared" si="0"/>
        <v>2414</v>
      </c>
      <c r="G28" s="9">
        <f t="shared" si="0"/>
        <v>2308</v>
      </c>
      <c r="H28" s="9">
        <f t="shared" si="0"/>
        <v>753</v>
      </c>
      <c r="I28" s="9">
        <f t="shared" si="0"/>
        <v>21</v>
      </c>
      <c r="J28" s="9">
        <f t="shared" si="0"/>
        <v>27</v>
      </c>
      <c r="K28" s="9">
        <f t="shared" si="0"/>
        <v>6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2</v>
      </c>
      <c r="P28" s="9">
        <f t="shared" si="0"/>
        <v>1</v>
      </c>
      <c r="Q28" s="9">
        <f t="shared" si="0"/>
        <v>2</v>
      </c>
      <c r="R28" s="9">
        <f t="shared" si="0"/>
        <v>0</v>
      </c>
      <c r="S28" s="9">
        <f t="shared" si="0"/>
        <v>0</v>
      </c>
      <c r="T28" s="9">
        <f t="shared" si="0"/>
        <v>0</v>
      </c>
      <c r="U28" s="9">
        <f t="shared" si="0"/>
        <v>437</v>
      </c>
      <c r="V28" s="9">
        <f t="shared" si="0"/>
        <v>425</v>
      </c>
      <c r="W28" s="9">
        <f t="shared" si="0"/>
        <v>114</v>
      </c>
      <c r="X28" s="9">
        <f t="shared" si="0"/>
        <v>437</v>
      </c>
      <c r="Y28" s="9">
        <f t="shared" si="0"/>
        <v>425</v>
      </c>
      <c r="Z28" s="9">
        <f t="shared" si="0"/>
        <v>114</v>
      </c>
      <c r="AA28" s="9">
        <f t="shared" si="0"/>
        <v>0</v>
      </c>
      <c r="AB28" s="9">
        <f t="shared" si="0"/>
        <v>0</v>
      </c>
      <c r="AC28" s="9">
        <f t="shared" si="0"/>
        <v>0</v>
      </c>
      <c r="AD28" s="9">
        <f t="shared" si="0"/>
        <v>0</v>
      </c>
      <c r="AE28" s="9">
        <f t="shared" si="0"/>
        <v>0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6" t="s">
        <v>238</v>
      </c>
      <c r="D9" s="73"/>
      <c r="E9" s="73"/>
      <c r="F9" s="77"/>
      <c r="G9" s="76" t="s">
        <v>234</v>
      </c>
      <c r="H9" s="73"/>
      <c r="I9" s="73"/>
      <c r="J9" s="83"/>
      <c r="K9" s="76" t="s">
        <v>235</v>
      </c>
      <c r="L9" s="73"/>
      <c r="M9" s="73"/>
      <c r="N9" s="83"/>
      <c r="O9" s="76" t="s">
        <v>236</v>
      </c>
      <c r="P9" s="73"/>
      <c r="Q9" s="73"/>
      <c r="R9" s="83"/>
      <c r="S9" s="76" t="s">
        <v>237</v>
      </c>
      <c r="T9" s="73"/>
      <c r="U9" s="73"/>
      <c r="V9" s="73"/>
      <c r="W9" s="73"/>
    </row>
    <row r="10" spans="2:23" ht="28.5" customHeight="1" thickBot="1" x14ac:dyDescent="0.25">
      <c r="B10" s="10"/>
      <c r="C10" s="79" t="s">
        <v>117</v>
      </c>
      <c r="D10" s="81" t="s">
        <v>118</v>
      </c>
      <c r="E10" s="81"/>
      <c r="F10" s="82" t="s">
        <v>119</v>
      </c>
      <c r="G10" s="79" t="s">
        <v>117</v>
      </c>
      <c r="H10" s="81" t="s">
        <v>118</v>
      </c>
      <c r="I10" s="81"/>
      <c r="J10" s="82" t="s">
        <v>119</v>
      </c>
      <c r="K10" s="79" t="s">
        <v>117</v>
      </c>
      <c r="L10" s="81" t="s">
        <v>118</v>
      </c>
      <c r="M10" s="81"/>
      <c r="N10" s="82" t="s">
        <v>119</v>
      </c>
      <c r="O10" s="79" t="s">
        <v>117</v>
      </c>
      <c r="P10" s="81" t="s">
        <v>118</v>
      </c>
      <c r="Q10" s="81"/>
      <c r="R10" s="82" t="s">
        <v>119</v>
      </c>
      <c r="S10" s="79" t="s">
        <v>120</v>
      </c>
      <c r="T10" s="81" t="s">
        <v>121</v>
      </c>
      <c r="U10" s="81"/>
      <c r="V10" s="82" t="s">
        <v>122</v>
      </c>
      <c r="W10" s="79" t="s">
        <v>123</v>
      </c>
    </row>
    <row r="11" spans="2:23" ht="28.5" customHeight="1" thickBot="1" x14ac:dyDescent="0.25">
      <c r="B11" s="11"/>
      <c r="C11" s="80"/>
      <c r="D11" s="24" t="s">
        <v>124</v>
      </c>
      <c r="E11" s="24" t="s">
        <v>125</v>
      </c>
      <c r="F11" s="69"/>
      <c r="G11" s="80"/>
      <c r="H11" s="24" t="s">
        <v>124</v>
      </c>
      <c r="I11" s="24" t="s">
        <v>125</v>
      </c>
      <c r="J11" s="69"/>
      <c r="K11" s="80"/>
      <c r="L11" s="24" t="s">
        <v>124</v>
      </c>
      <c r="M11" s="24" t="s">
        <v>125</v>
      </c>
      <c r="N11" s="69"/>
      <c r="O11" s="80"/>
      <c r="P11" s="24" t="s">
        <v>124</v>
      </c>
      <c r="Q11" s="24" t="s">
        <v>125</v>
      </c>
      <c r="R11" s="69"/>
      <c r="S11" s="80"/>
      <c r="T11" s="24" t="s">
        <v>126</v>
      </c>
      <c r="U11" s="24" t="s">
        <v>127</v>
      </c>
      <c r="V11" s="69"/>
      <c r="W11" s="80"/>
    </row>
    <row r="12" spans="2:23" ht="20.100000000000001" customHeight="1" thickBot="1" x14ac:dyDescent="0.25">
      <c r="B12" s="3" t="s">
        <v>22</v>
      </c>
      <c r="C12" s="19">
        <v>410</v>
      </c>
      <c r="D12" s="19">
        <v>9</v>
      </c>
      <c r="E12" s="19">
        <v>29</v>
      </c>
      <c r="F12" s="19">
        <v>448</v>
      </c>
      <c r="G12" s="19">
        <v>193</v>
      </c>
      <c r="H12" s="19">
        <v>1</v>
      </c>
      <c r="I12" s="19">
        <v>12</v>
      </c>
      <c r="J12" s="19">
        <v>206</v>
      </c>
      <c r="K12" s="19">
        <v>217</v>
      </c>
      <c r="L12" s="19">
        <v>8</v>
      </c>
      <c r="M12" s="19">
        <v>17</v>
      </c>
      <c r="N12" s="19">
        <v>242</v>
      </c>
      <c r="O12" s="19">
        <v>0</v>
      </c>
      <c r="P12" s="19">
        <v>0</v>
      </c>
      <c r="Q12" s="19">
        <v>0</v>
      </c>
      <c r="R12" s="19">
        <v>0</v>
      </c>
      <c r="S12" s="19">
        <v>466</v>
      </c>
      <c r="T12" s="19">
        <v>66</v>
      </c>
      <c r="U12" s="19">
        <v>60</v>
      </c>
      <c r="V12" s="19">
        <v>52</v>
      </c>
      <c r="W12" s="19">
        <v>644</v>
      </c>
    </row>
    <row r="13" spans="2:23" ht="20.100000000000001" customHeight="1" thickBot="1" x14ac:dyDescent="0.25">
      <c r="B13" s="4" t="s">
        <v>23</v>
      </c>
      <c r="C13" s="20">
        <v>53</v>
      </c>
      <c r="D13" s="20">
        <v>2</v>
      </c>
      <c r="E13" s="20">
        <v>0</v>
      </c>
      <c r="F13" s="20">
        <v>55</v>
      </c>
      <c r="G13" s="20">
        <v>37</v>
      </c>
      <c r="H13" s="20">
        <v>1</v>
      </c>
      <c r="I13" s="20">
        <v>0</v>
      </c>
      <c r="J13" s="20">
        <v>38</v>
      </c>
      <c r="K13" s="20">
        <v>16</v>
      </c>
      <c r="L13" s="20">
        <v>1</v>
      </c>
      <c r="M13" s="20">
        <v>0</v>
      </c>
      <c r="N13" s="20">
        <v>17</v>
      </c>
      <c r="O13" s="20">
        <v>0</v>
      </c>
      <c r="P13" s="20">
        <v>0</v>
      </c>
      <c r="Q13" s="20">
        <v>0</v>
      </c>
      <c r="R13" s="20">
        <v>0</v>
      </c>
      <c r="S13" s="20">
        <v>22</v>
      </c>
      <c r="T13" s="20">
        <v>2</v>
      </c>
      <c r="U13" s="20">
        <v>0</v>
      </c>
      <c r="V13" s="20">
        <v>0</v>
      </c>
      <c r="W13" s="20">
        <v>24</v>
      </c>
    </row>
    <row r="14" spans="2:23" ht="20.100000000000001" customHeight="1" thickBot="1" x14ac:dyDescent="0.25">
      <c r="B14" s="4" t="s">
        <v>24</v>
      </c>
      <c r="C14" s="20">
        <v>18</v>
      </c>
      <c r="D14" s="20">
        <v>0</v>
      </c>
      <c r="E14" s="20">
        <v>0</v>
      </c>
      <c r="F14" s="20">
        <v>18</v>
      </c>
      <c r="G14" s="20">
        <v>15</v>
      </c>
      <c r="H14" s="20">
        <v>0</v>
      </c>
      <c r="I14" s="20">
        <v>0</v>
      </c>
      <c r="J14" s="20">
        <v>15</v>
      </c>
      <c r="K14" s="20">
        <v>3</v>
      </c>
      <c r="L14" s="20">
        <v>0</v>
      </c>
      <c r="M14" s="20">
        <v>0</v>
      </c>
      <c r="N14" s="20">
        <v>3</v>
      </c>
      <c r="O14" s="20">
        <v>0</v>
      </c>
      <c r="P14" s="20">
        <v>0</v>
      </c>
      <c r="Q14" s="20">
        <v>0</v>
      </c>
      <c r="R14" s="20">
        <v>0</v>
      </c>
      <c r="S14" s="20">
        <v>50</v>
      </c>
      <c r="T14" s="20">
        <v>9</v>
      </c>
      <c r="U14" s="20">
        <v>4</v>
      </c>
      <c r="V14" s="20">
        <v>9</v>
      </c>
      <c r="W14" s="20">
        <v>72</v>
      </c>
    </row>
    <row r="15" spans="2:23" ht="20.100000000000001" customHeight="1" thickBot="1" x14ac:dyDescent="0.25">
      <c r="B15" s="4" t="s">
        <v>25</v>
      </c>
      <c r="C15" s="20">
        <v>52</v>
      </c>
      <c r="D15" s="20">
        <v>4</v>
      </c>
      <c r="E15" s="20">
        <v>10</v>
      </c>
      <c r="F15" s="20">
        <v>66</v>
      </c>
      <c r="G15" s="20">
        <v>18</v>
      </c>
      <c r="H15" s="20">
        <v>0</v>
      </c>
      <c r="I15" s="20">
        <v>0</v>
      </c>
      <c r="J15" s="20">
        <v>18</v>
      </c>
      <c r="K15" s="20">
        <v>34</v>
      </c>
      <c r="L15" s="20">
        <v>4</v>
      </c>
      <c r="M15" s="20">
        <v>10</v>
      </c>
      <c r="N15" s="20">
        <v>48</v>
      </c>
      <c r="O15" s="20">
        <v>0</v>
      </c>
      <c r="P15" s="20">
        <v>0</v>
      </c>
      <c r="Q15" s="20">
        <v>0</v>
      </c>
      <c r="R15" s="20">
        <v>0</v>
      </c>
      <c r="S15" s="20">
        <v>90</v>
      </c>
      <c r="T15" s="20">
        <v>18</v>
      </c>
      <c r="U15" s="20">
        <v>19</v>
      </c>
      <c r="V15" s="20">
        <v>1</v>
      </c>
      <c r="W15" s="20">
        <v>128</v>
      </c>
    </row>
    <row r="16" spans="2:23" ht="20.100000000000001" customHeight="1" thickBot="1" x14ac:dyDescent="0.25">
      <c r="B16" s="4" t="s">
        <v>26</v>
      </c>
      <c r="C16" s="20">
        <v>227</v>
      </c>
      <c r="D16" s="20">
        <v>5</v>
      </c>
      <c r="E16" s="20">
        <v>12</v>
      </c>
      <c r="F16" s="20">
        <v>244</v>
      </c>
      <c r="G16" s="20">
        <v>181</v>
      </c>
      <c r="H16" s="20">
        <v>2</v>
      </c>
      <c r="I16" s="20">
        <v>7</v>
      </c>
      <c r="J16" s="20">
        <v>190</v>
      </c>
      <c r="K16" s="20">
        <v>46</v>
      </c>
      <c r="L16" s="20">
        <v>3</v>
      </c>
      <c r="M16" s="20">
        <v>5</v>
      </c>
      <c r="N16" s="20">
        <v>54</v>
      </c>
      <c r="O16" s="20">
        <v>0</v>
      </c>
      <c r="P16" s="20">
        <v>0</v>
      </c>
      <c r="Q16" s="20">
        <v>0</v>
      </c>
      <c r="R16" s="20">
        <v>0</v>
      </c>
      <c r="S16" s="20">
        <v>136</v>
      </c>
      <c r="T16" s="20">
        <v>19</v>
      </c>
      <c r="U16" s="20">
        <v>22</v>
      </c>
      <c r="V16" s="20">
        <v>18</v>
      </c>
      <c r="W16" s="20">
        <v>195</v>
      </c>
    </row>
    <row r="17" spans="2:23" ht="20.100000000000001" customHeight="1" thickBot="1" x14ac:dyDescent="0.25">
      <c r="B17" s="4" t="s">
        <v>27</v>
      </c>
      <c r="C17" s="20">
        <v>11</v>
      </c>
      <c r="D17" s="20">
        <v>1</v>
      </c>
      <c r="E17" s="20">
        <v>3</v>
      </c>
      <c r="F17" s="20">
        <v>15</v>
      </c>
      <c r="G17" s="20">
        <v>6</v>
      </c>
      <c r="H17" s="20">
        <v>0</v>
      </c>
      <c r="I17" s="20">
        <v>2</v>
      </c>
      <c r="J17" s="20">
        <v>8</v>
      </c>
      <c r="K17" s="20">
        <v>5</v>
      </c>
      <c r="L17" s="20">
        <v>1</v>
      </c>
      <c r="M17" s="20">
        <v>1</v>
      </c>
      <c r="N17" s="20">
        <v>7</v>
      </c>
      <c r="O17" s="20">
        <v>0</v>
      </c>
      <c r="P17" s="20">
        <v>0</v>
      </c>
      <c r="Q17" s="20">
        <v>0</v>
      </c>
      <c r="R17" s="20">
        <v>0</v>
      </c>
      <c r="S17" s="20">
        <v>25</v>
      </c>
      <c r="T17" s="20">
        <v>0</v>
      </c>
      <c r="U17" s="20">
        <v>4</v>
      </c>
      <c r="V17" s="20">
        <v>3</v>
      </c>
      <c r="W17" s="20">
        <v>32</v>
      </c>
    </row>
    <row r="18" spans="2:23" ht="20.100000000000001" customHeight="1" thickBot="1" x14ac:dyDescent="0.25">
      <c r="B18" s="4" t="s">
        <v>28</v>
      </c>
      <c r="C18" s="20">
        <v>46</v>
      </c>
      <c r="D18" s="20">
        <v>1</v>
      </c>
      <c r="E18" s="20">
        <v>6</v>
      </c>
      <c r="F18" s="20">
        <v>53</v>
      </c>
      <c r="G18" s="20">
        <v>18</v>
      </c>
      <c r="H18" s="20">
        <v>0</v>
      </c>
      <c r="I18" s="20">
        <v>0</v>
      </c>
      <c r="J18" s="20">
        <v>18</v>
      </c>
      <c r="K18" s="20">
        <v>28</v>
      </c>
      <c r="L18" s="20">
        <v>1</v>
      </c>
      <c r="M18" s="20">
        <v>6</v>
      </c>
      <c r="N18" s="20">
        <v>35</v>
      </c>
      <c r="O18" s="20">
        <v>0</v>
      </c>
      <c r="P18" s="20">
        <v>0</v>
      </c>
      <c r="Q18" s="20">
        <v>0</v>
      </c>
      <c r="R18" s="20">
        <v>0</v>
      </c>
      <c r="S18" s="20">
        <v>100</v>
      </c>
      <c r="T18" s="20">
        <v>15</v>
      </c>
      <c r="U18" s="20">
        <v>8</v>
      </c>
      <c r="V18" s="20">
        <v>0</v>
      </c>
      <c r="W18" s="20">
        <v>123</v>
      </c>
    </row>
    <row r="19" spans="2:23" ht="20.100000000000001" customHeight="1" thickBot="1" x14ac:dyDescent="0.25">
      <c r="B19" s="4" t="s">
        <v>29</v>
      </c>
      <c r="C19" s="20">
        <v>50</v>
      </c>
      <c r="D19" s="20">
        <v>5</v>
      </c>
      <c r="E19" s="20">
        <v>7</v>
      </c>
      <c r="F19" s="20">
        <v>62</v>
      </c>
      <c r="G19" s="20">
        <v>24</v>
      </c>
      <c r="H19" s="20">
        <v>4</v>
      </c>
      <c r="I19" s="20">
        <v>1</v>
      </c>
      <c r="J19" s="20">
        <v>29</v>
      </c>
      <c r="K19" s="20">
        <v>26</v>
      </c>
      <c r="L19" s="20">
        <v>1</v>
      </c>
      <c r="M19" s="20">
        <v>6</v>
      </c>
      <c r="N19" s="20">
        <v>33</v>
      </c>
      <c r="O19" s="20">
        <v>0</v>
      </c>
      <c r="P19" s="20">
        <v>0</v>
      </c>
      <c r="Q19" s="20">
        <v>0</v>
      </c>
      <c r="R19" s="20">
        <v>0</v>
      </c>
      <c r="S19" s="20">
        <v>95</v>
      </c>
      <c r="T19" s="20">
        <v>15</v>
      </c>
      <c r="U19" s="20">
        <v>8</v>
      </c>
      <c r="V19" s="20">
        <v>12</v>
      </c>
      <c r="W19" s="20">
        <v>130</v>
      </c>
    </row>
    <row r="20" spans="2:23" ht="20.100000000000001" customHeight="1" thickBot="1" x14ac:dyDescent="0.25">
      <c r="B20" s="4" t="s">
        <v>30</v>
      </c>
      <c r="C20" s="20">
        <v>117</v>
      </c>
      <c r="D20" s="20">
        <v>2</v>
      </c>
      <c r="E20" s="20">
        <v>10</v>
      </c>
      <c r="F20" s="20">
        <v>129</v>
      </c>
      <c r="G20" s="20">
        <v>34</v>
      </c>
      <c r="H20" s="20">
        <v>0</v>
      </c>
      <c r="I20" s="20">
        <v>1</v>
      </c>
      <c r="J20" s="20">
        <v>35</v>
      </c>
      <c r="K20" s="20">
        <v>83</v>
      </c>
      <c r="L20" s="20">
        <v>2</v>
      </c>
      <c r="M20" s="20">
        <v>9</v>
      </c>
      <c r="N20" s="20">
        <v>94</v>
      </c>
      <c r="O20" s="20">
        <v>0</v>
      </c>
      <c r="P20" s="20">
        <v>0</v>
      </c>
      <c r="Q20" s="20">
        <v>0</v>
      </c>
      <c r="R20" s="20">
        <v>0</v>
      </c>
      <c r="S20" s="20">
        <v>338</v>
      </c>
      <c r="T20" s="20">
        <v>70</v>
      </c>
      <c r="U20" s="20">
        <v>49</v>
      </c>
      <c r="V20" s="20">
        <v>46</v>
      </c>
      <c r="W20" s="20">
        <v>503</v>
      </c>
    </row>
    <row r="21" spans="2:23" ht="20.100000000000001" customHeight="1" thickBot="1" x14ac:dyDescent="0.25">
      <c r="B21" s="4" t="s">
        <v>31</v>
      </c>
      <c r="C21" s="20">
        <v>230</v>
      </c>
      <c r="D21" s="20">
        <v>14</v>
      </c>
      <c r="E21" s="20">
        <v>15</v>
      </c>
      <c r="F21" s="20">
        <v>259</v>
      </c>
      <c r="G21" s="20">
        <v>55</v>
      </c>
      <c r="H21" s="20">
        <v>1</v>
      </c>
      <c r="I21" s="20">
        <v>4</v>
      </c>
      <c r="J21" s="20">
        <v>60</v>
      </c>
      <c r="K21" s="20">
        <v>171</v>
      </c>
      <c r="L21" s="20">
        <v>13</v>
      </c>
      <c r="M21" s="20">
        <v>11</v>
      </c>
      <c r="N21" s="20">
        <v>195</v>
      </c>
      <c r="O21" s="20">
        <v>4</v>
      </c>
      <c r="P21" s="20">
        <v>0</v>
      </c>
      <c r="Q21" s="20">
        <v>0</v>
      </c>
      <c r="R21" s="20">
        <v>4</v>
      </c>
      <c r="S21" s="20">
        <v>329</v>
      </c>
      <c r="T21" s="20">
        <v>46</v>
      </c>
      <c r="U21" s="20">
        <v>33</v>
      </c>
      <c r="V21" s="20">
        <v>34</v>
      </c>
      <c r="W21" s="20">
        <v>442</v>
      </c>
    </row>
    <row r="22" spans="2:23" ht="20.100000000000001" customHeight="1" thickBot="1" x14ac:dyDescent="0.25">
      <c r="B22" s="4" t="s">
        <v>32</v>
      </c>
      <c r="C22" s="20">
        <v>21</v>
      </c>
      <c r="D22" s="20">
        <v>0</v>
      </c>
      <c r="E22" s="20">
        <v>1</v>
      </c>
      <c r="F22" s="20">
        <v>22</v>
      </c>
      <c r="G22" s="20">
        <v>6</v>
      </c>
      <c r="H22" s="20">
        <v>0</v>
      </c>
      <c r="I22" s="20">
        <v>0</v>
      </c>
      <c r="J22" s="20">
        <v>6</v>
      </c>
      <c r="K22" s="20">
        <v>15</v>
      </c>
      <c r="L22" s="20">
        <v>0</v>
      </c>
      <c r="M22" s="20">
        <v>1</v>
      </c>
      <c r="N22" s="20">
        <v>16</v>
      </c>
      <c r="O22" s="20">
        <v>0</v>
      </c>
      <c r="P22" s="20">
        <v>0</v>
      </c>
      <c r="Q22" s="20">
        <v>0</v>
      </c>
      <c r="R22" s="20">
        <v>0</v>
      </c>
      <c r="S22" s="20">
        <v>51</v>
      </c>
      <c r="T22" s="20">
        <v>7</v>
      </c>
      <c r="U22" s="20">
        <v>9</v>
      </c>
      <c r="V22" s="20">
        <v>2</v>
      </c>
      <c r="W22" s="20">
        <v>69</v>
      </c>
    </row>
    <row r="23" spans="2:23" ht="20.100000000000001" customHeight="1" thickBot="1" x14ac:dyDescent="0.25">
      <c r="B23" s="4" t="s">
        <v>33</v>
      </c>
      <c r="C23" s="20">
        <v>68</v>
      </c>
      <c r="D23" s="20">
        <v>0</v>
      </c>
      <c r="E23" s="20">
        <v>1</v>
      </c>
      <c r="F23" s="20">
        <v>69</v>
      </c>
      <c r="G23" s="20">
        <v>33</v>
      </c>
      <c r="H23" s="20">
        <v>0</v>
      </c>
      <c r="I23" s="20">
        <v>0</v>
      </c>
      <c r="J23" s="20">
        <v>33</v>
      </c>
      <c r="K23" s="20">
        <v>35</v>
      </c>
      <c r="L23" s="20">
        <v>0</v>
      </c>
      <c r="M23" s="20">
        <v>1</v>
      </c>
      <c r="N23" s="20">
        <v>36</v>
      </c>
      <c r="O23" s="20">
        <v>0</v>
      </c>
      <c r="P23" s="20">
        <v>0</v>
      </c>
      <c r="Q23" s="20">
        <v>0</v>
      </c>
      <c r="R23" s="20">
        <v>0</v>
      </c>
      <c r="S23" s="20">
        <v>130</v>
      </c>
      <c r="T23" s="20">
        <v>14</v>
      </c>
      <c r="U23" s="20">
        <v>8</v>
      </c>
      <c r="V23" s="20">
        <v>5</v>
      </c>
      <c r="W23" s="20">
        <v>157</v>
      </c>
    </row>
    <row r="24" spans="2:23" ht="20.100000000000001" customHeight="1" thickBot="1" x14ac:dyDescent="0.25">
      <c r="B24" s="4" t="s">
        <v>34</v>
      </c>
      <c r="C24" s="20">
        <v>123</v>
      </c>
      <c r="D24" s="20">
        <v>6</v>
      </c>
      <c r="E24" s="20">
        <v>16</v>
      </c>
      <c r="F24" s="20">
        <v>145</v>
      </c>
      <c r="G24" s="20">
        <v>33</v>
      </c>
      <c r="H24" s="20">
        <v>0</v>
      </c>
      <c r="I24" s="20">
        <v>1</v>
      </c>
      <c r="J24" s="20">
        <v>34</v>
      </c>
      <c r="K24" s="20">
        <v>90</v>
      </c>
      <c r="L24" s="20">
        <v>6</v>
      </c>
      <c r="M24" s="20">
        <v>15</v>
      </c>
      <c r="N24" s="20">
        <v>111</v>
      </c>
      <c r="O24" s="20">
        <v>0</v>
      </c>
      <c r="P24" s="20">
        <v>0</v>
      </c>
      <c r="Q24" s="20">
        <v>0</v>
      </c>
      <c r="R24" s="20">
        <v>0</v>
      </c>
      <c r="S24" s="20">
        <v>322</v>
      </c>
      <c r="T24" s="20">
        <v>108</v>
      </c>
      <c r="U24" s="20">
        <v>48</v>
      </c>
      <c r="V24" s="20">
        <v>32</v>
      </c>
      <c r="W24" s="20">
        <v>510</v>
      </c>
    </row>
    <row r="25" spans="2:23" ht="20.100000000000001" customHeight="1" thickBot="1" x14ac:dyDescent="0.25">
      <c r="B25" s="4" t="s">
        <v>35</v>
      </c>
      <c r="C25" s="20">
        <v>67</v>
      </c>
      <c r="D25" s="20">
        <v>0</v>
      </c>
      <c r="E25" s="20">
        <v>3</v>
      </c>
      <c r="F25" s="20">
        <v>70</v>
      </c>
      <c r="G25" s="20">
        <v>48</v>
      </c>
      <c r="H25" s="20">
        <v>0</v>
      </c>
      <c r="I25" s="20">
        <v>0</v>
      </c>
      <c r="J25" s="20">
        <v>48</v>
      </c>
      <c r="K25" s="20">
        <v>19</v>
      </c>
      <c r="L25" s="20">
        <v>0</v>
      </c>
      <c r="M25" s="20">
        <v>3</v>
      </c>
      <c r="N25" s="20">
        <v>22</v>
      </c>
      <c r="O25" s="20">
        <v>0</v>
      </c>
      <c r="P25" s="20">
        <v>0</v>
      </c>
      <c r="Q25" s="20">
        <v>0</v>
      </c>
      <c r="R25" s="20">
        <v>0</v>
      </c>
      <c r="S25" s="20">
        <v>63</v>
      </c>
      <c r="T25" s="20">
        <v>10</v>
      </c>
      <c r="U25" s="20">
        <v>18</v>
      </c>
      <c r="V25" s="20">
        <v>7</v>
      </c>
      <c r="W25" s="20">
        <v>98</v>
      </c>
    </row>
    <row r="26" spans="2:23" ht="20.100000000000001" customHeight="1" thickBot="1" x14ac:dyDescent="0.25">
      <c r="B26" s="4" t="s">
        <v>36</v>
      </c>
      <c r="C26" s="20">
        <v>14</v>
      </c>
      <c r="D26" s="20">
        <v>0</v>
      </c>
      <c r="E26" s="20">
        <v>0</v>
      </c>
      <c r="F26" s="20">
        <v>14</v>
      </c>
      <c r="G26" s="20">
        <v>0</v>
      </c>
      <c r="H26" s="20">
        <v>0</v>
      </c>
      <c r="I26" s="20">
        <v>0</v>
      </c>
      <c r="J26" s="20">
        <v>0</v>
      </c>
      <c r="K26" s="20">
        <v>14</v>
      </c>
      <c r="L26" s="20">
        <v>0</v>
      </c>
      <c r="M26" s="20">
        <v>0</v>
      </c>
      <c r="N26" s="20">
        <v>14</v>
      </c>
      <c r="O26" s="20">
        <v>0</v>
      </c>
      <c r="P26" s="20">
        <v>0</v>
      </c>
      <c r="Q26" s="20">
        <v>0</v>
      </c>
      <c r="R26" s="20">
        <v>0</v>
      </c>
      <c r="S26" s="20">
        <v>37</v>
      </c>
      <c r="T26" s="20">
        <v>7</v>
      </c>
      <c r="U26" s="20">
        <v>3</v>
      </c>
      <c r="V26" s="20">
        <v>8</v>
      </c>
      <c r="W26" s="20">
        <v>55</v>
      </c>
    </row>
    <row r="27" spans="2:23" ht="20.100000000000001" customHeight="1" thickBot="1" x14ac:dyDescent="0.25">
      <c r="B27" s="5" t="s">
        <v>37</v>
      </c>
      <c r="C27" s="20">
        <v>37</v>
      </c>
      <c r="D27" s="20">
        <v>0</v>
      </c>
      <c r="E27" s="20">
        <v>10</v>
      </c>
      <c r="F27" s="20">
        <v>47</v>
      </c>
      <c r="G27" s="20">
        <v>17</v>
      </c>
      <c r="H27" s="20">
        <v>0</v>
      </c>
      <c r="I27" s="20">
        <v>3</v>
      </c>
      <c r="J27" s="20">
        <v>20</v>
      </c>
      <c r="K27" s="20">
        <v>20</v>
      </c>
      <c r="L27" s="20">
        <v>0</v>
      </c>
      <c r="M27" s="20">
        <v>7</v>
      </c>
      <c r="N27" s="20">
        <v>27</v>
      </c>
      <c r="O27" s="20">
        <v>0</v>
      </c>
      <c r="P27" s="20">
        <v>0</v>
      </c>
      <c r="Q27" s="20">
        <v>0</v>
      </c>
      <c r="R27" s="20">
        <v>0</v>
      </c>
      <c r="S27" s="20">
        <v>97</v>
      </c>
      <c r="T27" s="20">
        <v>13</v>
      </c>
      <c r="U27" s="20">
        <v>6</v>
      </c>
      <c r="V27" s="20">
        <v>6</v>
      </c>
      <c r="W27" s="20">
        <v>122</v>
      </c>
    </row>
    <row r="28" spans="2:23" ht="20.100000000000001" customHeight="1" thickBot="1" x14ac:dyDescent="0.25">
      <c r="B28" s="6" t="s">
        <v>38</v>
      </c>
      <c r="C28" s="21">
        <v>4</v>
      </c>
      <c r="D28" s="21">
        <v>0</v>
      </c>
      <c r="E28" s="21">
        <v>0</v>
      </c>
      <c r="F28" s="21">
        <v>4</v>
      </c>
      <c r="G28" s="21">
        <v>0</v>
      </c>
      <c r="H28" s="21">
        <v>0</v>
      </c>
      <c r="I28" s="21">
        <v>0</v>
      </c>
      <c r="J28" s="21">
        <v>0</v>
      </c>
      <c r="K28" s="21">
        <v>4</v>
      </c>
      <c r="L28" s="21">
        <v>0</v>
      </c>
      <c r="M28" s="21">
        <v>0</v>
      </c>
      <c r="N28" s="21">
        <v>4</v>
      </c>
      <c r="O28" s="21">
        <v>0</v>
      </c>
      <c r="P28" s="21">
        <v>0</v>
      </c>
      <c r="Q28" s="21">
        <v>0</v>
      </c>
      <c r="R28" s="21">
        <v>0</v>
      </c>
      <c r="S28" s="21">
        <v>16</v>
      </c>
      <c r="T28" s="21">
        <v>0</v>
      </c>
      <c r="U28" s="21">
        <v>2</v>
      </c>
      <c r="V28" s="21">
        <v>5</v>
      </c>
      <c r="W28" s="21">
        <v>23</v>
      </c>
    </row>
    <row r="29" spans="2:23" ht="20.100000000000001" customHeight="1" thickBot="1" x14ac:dyDescent="0.25">
      <c r="B29" s="7" t="s">
        <v>39</v>
      </c>
      <c r="C29" s="9">
        <f>SUM(C12:C28)</f>
        <v>1548</v>
      </c>
      <c r="D29" s="9">
        <f t="shared" ref="D29:W29" si="0">SUM(D12:D28)</f>
        <v>49</v>
      </c>
      <c r="E29" s="9">
        <f t="shared" si="0"/>
        <v>123</v>
      </c>
      <c r="F29" s="9">
        <f t="shared" si="0"/>
        <v>1720</v>
      </c>
      <c r="G29" s="9">
        <f t="shared" si="0"/>
        <v>718</v>
      </c>
      <c r="H29" s="9">
        <f t="shared" si="0"/>
        <v>9</v>
      </c>
      <c r="I29" s="9">
        <f t="shared" si="0"/>
        <v>31</v>
      </c>
      <c r="J29" s="9">
        <f t="shared" si="0"/>
        <v>758</v>
      </c>
      <c r="K29" s="9">
        <f t="shared" si="0"/>
        <v>826</v>
      </c>
      <c r="L29" s="9">
        <f t="shared" si="0"/>
        <v>40</v>
      </c>
      <c r="M29" s="9">
        <f t="shared" si="0"/>
        <v>92</v>
      </c>
      <c r="N29" s="9">
        <f t="shared" si="0"/>
        <v>958</v>
      </c>
      <c r="O29" s="9">
        <f t="shared" si="0"/>
        <v>4</v>
      </c>
      <c r="P29" s="9">
        <f t="shared" si="0"/>
        <v>0</v>
      </c>
      <c r="Q29" s="9">
        <f t="shared" si="0"/>
        <v>0</v>
      </c>
      <c r="R29" s="9">
        <f t="shared" si="0"/>
        <v>4</v>
      </c>
      <c r="S29" s="9">
        <f t="shared" si="0"/>
        <v>2367</v>
      </c>
      <c r="T29" s="9">
        <f t="shared" si="0"/>
        <v>419</v>
      </c>
      <c r="U29" s="9">
        <f t="shared" si="0"/>
        <v>301</v>
      </c>
      <c r="V29" s="9">
        <f t="shared" si="0"/>
        <v>240</v>
      </c>
      <c r="W29" s="9">
        <f t="shared" si="0"/>
        <v>3327</v>
      </c>
    </row>
    <row r="30" spans="2:23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</sheetData>
  <mergeCells count="21">
    <mergeCell ref="R10:R11"/>
    <mergeCell ref="S10:S11"/>
    <mergeCell ref="T10:U10"/>
    <mergeCell ref="V10:V11"/>
    <mergeCell ref="W10:W11"/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76" t="s">
        <v>239</v>
      </c>
      <c r="D9" s="73"/>
      <c r="E9" s="73"/>
      <c r="F9" s="73"/>
      <c r="G9" s="83"/>
      <c r="H9" s="76" t="s">
        <v>240</v>
      </c>
      <c r="I9" s="73"/>
      <c r="J9" s="73"/>
      <c r="K9" s="73"/>
      <c r="L9" s="83"/>
      <c r="M9" s="76" t="s">
        <v>52</v>
      </c>
      <c r="N9" s="73"/>
      <c r="O9" s="73"/>
      <c r="P9" s="73"/>
      <c r="Q9" s="83"/>
    </row>
    <row r="10" spans="2:17" ht="28.5" customHeight="1" x14ac:dyDescent="0.2">
      <c r="B10" s="11"/>
      <c r="C10" s="86" t="s">
        <v>128</v>
      </c>
      <c r="D10" s="86"/>
      <c r="E10" s="86" t="s">
        <v>129</v>
      </c>
      <c r="F10" s="86"/>
      <c r="G10" s="84" t="s">
        <v>52</v>
      </c>
      <c r="H10" s="86" t="s">
        <v>130</v>
      </c>
      <c r="I10" s="86"/>
      <c r="J10" s="84" t="s">
        <v>129</v>
      </c>
      <c r="K10" s="84"/>
      <c r="L10" s="84" t="s">
        <v>52</v>
      </c>
      <c r="M10" s="86" t="s">
        <v>128</v>
      </c>
      <c r="N10" s="86"/>
      <c r="O10" s="84" t="s">
        <v>129</v>
      </c>
      <c r="P10" s="84"/>
      <c r="Q10" s="84" t="s">
        <v>52</v>
      </c>
    </row>
    <row r="11" spans="2:17" ht="42" customHeight="1" thickBot="1" x14ac:dyDescent="0.25">
      <c r="B11" s="13"/>
      <c r="C11" s="22" t="s">
        <v>41</v>
      </c>
      <c r="D11" s="22" t="s">
        <v>131</v>
      </c>
      <c r="E11" s="22" t="s">
        <v>41</v>
      </c>
      <c r="F11" s="22" t="s">
        <v>131</v>
      </c>
      <c r="G11" s="85"/>
      <c r="H11" s="22" t="s">
        <v>41</v>
      </c>
      <c r="I11" s="22" t="s">
        <v>131</v>
      </c>
      <c r="J11" s="22" t="s">
        <v>41</v>
      </c>
      <c r="K11" s="22" t="s">
        <v>131</v>
      </c>
      <c r="L11" s="85"/>
      <c r="M11" s="22" t="s">
        <v>41</v>
      </c>
      <c r="N11" s="22" t="s">
        <v>131</v>
      </c>
      <c r="O11" s="22" t="s">
        <v>41</v>
      </c>
      <c r="P11" s="22" t="s">
        <v>131</v>
      </c>
      <c r="Q11" s="85"/>
    </row>
    <row r="12" spans="2:17" ht="20.100000000000001" customHeight="1" thickBot="1" x14ac:dyDescent="0.25">
      <c r="B12" s="3" t="s">
        <v>22</v>
      </c>
      <c r="C12" s="19">
        <v>24</v>
      </c>
      <c r="D12" s="19">
        <v>5</v>
      </c>
      <c r="E12" s="19">
        <v>791</v>
      </c>
      <c r="F12" s="19">
        <v>622</v>
      </c>
      <c r="G12" s="19">
        <v>1442</v>
      </c>
      <c r="H12" s="19">
        <v>0</v>
      </c>
      <c r="I12" s="19">
        <v>1</v>
      </c>
      <c r="J12" s="19">
        <v>0</v>
      </c>
      <c r="K12" s="19">
        <v>3</v>
      </c>
      <c r="L12" s="19">
        <v>4</v>
      </c>
      <c r="M12" s="19">
        <v>24</v>
      </c>
      <c r="N12" s="19">
        <v>6</v>
      </c>
      <c r="O12" s="19">
        <v>791</v>
      </c>
      <c r="P12" s="19">
        <v>625</v>
      </c>
      <c r="Q12" s="19">
        <v>1446</v>
      </c>
    </row>
    <row r="13" spans="2:17" ht="20.100000000000001" customHeight="1" thickBot="1" x14ac:dyDescent="0.25">
      <c r="B13" s="4" t="s">
        <v>23</v>
      </c>
      <c r="C13" s="20">
        <v>1</v>
      </c>
      <c r="D13" s="20">
        <v>2</v>
      </c>
      <c r="E13" s="20">
        <v>106</v>
      </c>
      <c r="F13" s="20">
        <v>86</v>
      </c>
      <c r="G13" s="20">
        <v>195</v>
      </c>
      <c r="H13" s="20">
        <v>0</v>
      </c>
      <c r="I13" s="20">
        <v>0</v>
      </c>
      <c r="J13" s="20">
        <v>0</v>
      </c>
      <c r="K13" s="20">
        <v>4</v>
      </c>
      <c r="L13" s="20">
        <v>4</v>
      </c>
      <c r="M13" s="20">
        <v>1</v>
      </c>
      <c r="N13" s="20">
        <v>2</v>
      </c>
      <c r="O13" s="20">
        <v>106</v>
      </c>
      <c r="P13" s="20">
        <v>90</v>
      </c>
      <c r="Q13" s="20">
        <v>199</v>
      </c>
    </row>
    <row r="14" spans="2:17" ht="20.100000000000001" customHeight="1" thickBot="1" x14ac:dyDescent="0.25">
      <c r="B14" s="4" t="s">
        <v>24</v>
      </c>
      <c r="C14" s="20">
        <v>0</v>
      </c>
      <c r="D14" s="20">
        <v>3</v>
      </c>
      <c r="E14" s="20">
        <v>41</v>
      </c>
      <c r="F14" s="20">
        <v>133</v>
      </c>
      <c r="G14" s="20">
        <v>177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3</v>
      </c>
      <c r="O14" s="20">
        <v>41</v>
      </c>
      <c r="P14" s="20">
        <v>133</v>
      </c>
      <c r="Q14" s="20">
        <v>177</v>
      </c>
    </row>
    <row r="15" spans="2:17" ht="20.100000000000001" customHeight="1" thickBot="1" x14ac:dyDescent="0.25">
      <c r="B15" s="4" t="s">
        <v>25</v>
      </c>
      <c r="C15" s="20">
        <v>5</v>
      </c>
      <c r="D15" s="20">
        <v>3</v>
      </c>
      <c r="E15" s="20">
        <v>73</v>
      </c>
      <c r="F15" s="20">
        <v>170</v>
      </c>
      <c r="G15" s="20">
        <v>251</v>
      </c>
      <c r="H15" s="20">
        <v>0</v>
      </c>
      <c r="I15" s="20">
        <v>0</v>
      </c>
      <c r="J15" s="20">
        <v>0</v>
      </c>
      <c r="K15" s="20">
        <v>1</v>
      </c>
      <c r="L15" s="20">
        <v>1</v>
      </c>
      <c r="M15" s="20">
        <v>5</v>
      </c>
      <c r="N15" s="20">
        <v>3</v>
      </c>
      <c r="O15" s="20">
        <v>73</v>
      </c>
      <c r="P15" s="20">
        <v>171</v>
      </c>
      <c r="Q15" s="20">
        <v>252</v>
      </c>
    </row>
    <row r="16" spans="2:17" ht="20.100000000000001" customHeight="1" thickBot="1" x14ac:dyDescent="0.25">
      <c r="B16" s="4" t="s">
        <v>26</v>
      </c>
      <c r="C16" s="20">
        <v>2</v>
      </c>
      <c r="D16" s="20">
        <v>1</v>
      </c>
      <c r="E16" s="20">
        <v>57</v>
      </c>
      <c r="F16" s="20">
        <v>81</v>
      </c>
      <c r="G16" s="20">
        <v>141</v>
      </c>
      <c r="H16" s="20">
        <v>0</v>
      </c>
      <c r="I16" s="20">
        <v>0</v>
      </c>
      <c r="J16" s="20">
        <v>0</v>
      </c>
      <c r="K16" s="20">
        <v>1</v>
      </c>
      <c r="L16" s="20">
        <v>1</v>
      </c>
      <c r="M16" s="20">
        <v>2</v>
      </c>
      <c r="N16" s="20">
        <v>1</v>
      </c>
      <c r="O16" s="20">
        <v>57</v>
      </c>
      <c r="P16" s="20">
        <v>82</v>
      </c>
      <c r="Q16" s="20">
        <v>142</v>
      </c>
    </row>
    <row r="17" spans="2:17" ht="20.100000000000001" customHeight="1" thickBot="1" x14ac:dyDescent="0.25">
      <c r="B17" s="4" t="s">
        <v>27</v>
      </c>
      <c r="C17" s="20">
        <v>0</v>
      </c>
      <c r="D17" s="20">
        <v>0</v>
      </c>
      <c r="E17" s="20">
        <v>48</v>
      </c>
      <c r="F17" s="20">
        <v>17</v>
      </c>
      <c r="G17" s="20">
        <v>65</v>
      </c>
      <c r="H17" s="20">
        <v>0</v>
      </c>
      <c r="I17" s="20">
        <v>0</v>
      </c>
      <c r="J17" s="20">
        <v>0</v>
      </c>
      <c r="K17" s="20">
        <v>1</v>
      </c>
      <c r="L17" s="20">
        <v>1</v>
      </c>
      <c r="M17" s="20">
        <v>0</v>
      </c>
      <c r="N17" s="20">
        <v>0</v>
      </c>
      <c r="O17" s="20">
        <v>48</v>
      </c>
      <c r="P17" s="20">
        <v>18</v>
      </c>
      <c r="Q17" s="20">
        <v>66</v>
      </c>
    </row>
    <row r="18" spans="2:17" ht="20.100000000000001" customHeight="1" thickBot="1" x14ac:dyDescent="0.25">
      <c r="B18" s="4" t="s">
        <v>28</v>
      </c>
      <c r="C18" s="20">
        <v>0</v>
      </c>
      <c r="D18" s="20">
        <v>0</v>
      </c>
      <c r="E18" s="20">
        <v>141</v>
      </c>
      <c r="F18" s="20">
        <v>125</v>
      </c>
      <c r="G18" s="20">
        <v>266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141</v>
      </c>
      <c r="P18" s="20">
        <v>125</v>
      </c>
      <c r="Q18" s="20">
        <v>266</v>
      </c>
    </row>
    <row r="19" spans="2:17" ht="20.100000000000001" customHeight="1" thickBot="1" x14ac:dyDescent="0.25">
      <c r="B19" s="4" t="s">
        <v>29</v>
      </c>
      <c r="C19" s="20">
        <v>0</v>
      </c>
      <c r="D19" s="20">
        <v>1</v>
      </c>
      <c r="E19" s="20">
        <v>186</v>
      </c>
      <c r="F19" s="20">
        <v>98</v>
      </c>
      <c r="G19" s="20">
        <v>285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1</v>
      </c>
      <c r="O19" s="20">
        <v>186</v>
      </c>
      <c r="P19" s="20">
        <v>98</v>
      </c>
      <c r="Q19" s="20">
        <v>285</v>
      </c>
    </row>
    <row r="20" spans="2:17" ht="20.100000000000001" customHeight="1" thickBot="1" x14ac:dyDescent="0.25">
      <c r="B20" s="4" t="s">
        <v>30</v>
      </c>
      <c r="C20" s="20">
        <v>10</v>
      </c>
      <c r="D20" s="20">
        <v>2</v>
      </c>
      <c r="E20" s="20">
        <v>981</v>
      </c>
      <c r="F20" s="20">
        <v>649</v>
      </c>
      <c r="G20" s="20">
        <v>1642</v>
      </c>
      <c r="H20" s="20">
        <v>0</v>
      </c>
      <c r="I20" s="20">
        <v>0</v>
      </c>
      <c r="J20" s="20">
        <v>0</v>
      </c>
      <c r="K20" s="20">
        <v>3</v>
      </c>
      <c r="L20" s="20">
        <v>3</v>
      </c>
      <c r="M20" s="20">
        <v>10</v>
      </c>
      <c r="N20" s="20">
        <v>2</v>
      </c>
      <c r="O20" s="20">
        <v>981</v>
      </c>
      <c r="P20" s="20">
        <v>652</v>
      </c>
      <c r="Q20" s="20">
        <v>1645</v>
      </c>
    </row>
    <row r="21" spans="2:17" ht="20.100000000000001" customHeight="1" thickBot="1" x14ac:dyDescent="0.25">
      <c r="B21" s="4" t="s">
        <v>31</v>
      </c>
      <c r="C21" s="20">
        <v>14</v>
      </c>
      <c r="D21" s="20">
        <v>7</v>
      </c>
      <c r="E21" s="20">
        <v>466</v>
      </c>
      <c r="F21" s="20">
        <v>487</v>
      </c>
      <c r="G21" s="20">
        <v>974</v>
      </c>
      <c r="H21" s="20">
        <v>0</v>
      </c>
      <c r="I21" s="20">
        <v>0</v>
      </c>
      <c r="J21" s="20">
        <v>0</v>
      </c>
      <c r="K21" s="20">
        <v>2</v>
      </c>
      <c r="L21" s="20">
        <v>2</v>
      </c>
      <c r="M21" s="20">
        <v>14</v>
      </c>
      <c r="N21" s="20">
        <v>7</v>
      </c>
      <c r="O21" s="20">
        <v>466</v>
      </c>
      <c r="P21" s="20">
        <v>489</v>
      </c>
      <c r="Q21" s="20">
        <v>976</v>
      </c>
    </row>
    <row r="22" spans="2:17" ht="20.100000000000001" customHeight="1" thickBot="1" x14ac:dyDescent="0.25">
      <c r="B22" s="4" t="s">
        <v>32</v>
      </c>
      <c r="C22" s="20">
        <v>0</v>
      </c>
      <c r="D22" s="20">
        <v>3</v>
      </c>
      <c r="E22" s="20">
        <v>5</v>
      </c>
      <c r="F22" s="20">
        <v>95</v>
      </c>
      <c r="G22" s="20">
        <v>103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3</v>
      </c>
      <c r="O22" s="20">
        <v>5</v>
      </c>
      <c r="P22" s="20">
        <v>95</v>
      </c>
      <c r="Q22" s="20">
        <v>103</v>
      </c>
    </row>
    <row r="23" spans="2:17" ht="20.100000000000001" customHeight="1" thickBot="1" x14ac:dyDescent="0.25">
      <c r="B23" s="4" t="s">
        <v>33</v>
      </c>
      <c r="C23" s="20">
        <v>1</v>
      </c>
      <c r="D23" s="20">
        <v>23</v>
      </c>
      <c r="E23" s="20">
        <v>99</v>
      </c>
      <c r="F23" s="20">
        <v>217</v>
      </c>
      <c r="G23" s="20">
        <v>340</v>
      </c>
      <c r="H23" s="20">
        <v>0</v>
      </c>
      <c r="I23" s="20">
        <v>1</v>
      </c>
      <c r="J23" s="20">
        <v>0</v>
      </c>
      <c r="K23" s="20">
        <v>0</v>
      </c>
      <c r="L23" s="20">
        <v>1</v>
      </c>
      <c r="M23" s="20">
        <v>1</v>
      </c>
      <c r="N23" s="20">
        <v>24</v>
      </c>
      <c r="O23" s="20">
        <v>99</v>
      </c>
      <c r="P23" s="20">
        <v>217</v>
      </c>
      <c r="Q23" s="20">
        <v>341</v>
      </c>
    </row>
    <row r="24" spans="2:17" ht="20.100000000000001" customHeight="1" thickBot="1" x14ac:dyDescent="0.25">
      <c r="B24" s="4" t="s">
        <v>34</v>
      </c>
      <c r="C24" s="20">
        <v>2</v>
      </c>
      <c r="D24" s="20">
        <v>1</v>
      </c>
      <c r="E24" s="20">
        <v>453</v>
      </c>
      <c r="F24" s="20">
        <v>770</v>
      </c>
      <c r="G24" s="20">
        <v>1226</v>
      </c>
      <c r="H24" s="20">
        <v>0</v>
      </c>
      <c r="I24" s="20">
        <v>1</v>
      </c>
      <c r="J24" s="20">
        <v>0</v>
      </c>
      <c r="K24" s="20">
        <v>3</v>
      </c>
      <c r="L24" s="20">
        <v>4</v>
      </c>
      <c r="M24" s="20">
        <v>2</v>
      </c>
      <c r="N24" s="20">
        <v>2</v>
      </c>
      <c r="O24" s="20">
        <v>453</v>
      </c>
      <c r="P24" s="20">
        <v>773</v>
      </c>
      <c r="Q24" s="20">
        <v>1230</v>
      </c>
    </row>
    <row r="25" spans="2:17" ht="20.100000000000001" customHeight="1" thickBot="1" x14ac:dyDescent="0.25">
      <c r="B25" s="4" t="s">
        <v>35</v>
      </c>
      <c r="C25" s="20">
        <v>10</v>
      </c>
      <c r="D25" s="20">
        <v>3</v>
      </c>
      <c r="E25" s="20">
        <v>150</v>
      </c>
      <c r="F25" s="20">
        <v>67</v>
      </c>
      <c r="G25" s="20">
        <v>230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10</v>
      </c>
      <c r="N25" s="20">
        <v>3</v>
      </c>
      <c r="O25" s="20">
        <v>150</v>
      </c>
      <c r="P25" s="20">
        <v>67</v>
      </c>
      <c r="Q25" s="20">
        <v>230</v>
      </c>
    </row>
    <row r="26" spans="2:17" ht="20.100000000000001" customHeight="1" thickBot="1" x14ac:dyDescent="0.25">
      <c r="B26" s="4" t="s">
        <v>36</v>
      </c>
      <c r="C26" s="20">
        <v>0</v>
      </c>
      <c r="D26" s="20">
        <v>0</v>
      </c>
      <c r="E26" s="20">
        <v>3</v>
      </c>
      <c r="F26" s="20">
        <v>36</v>
      </c>
      <c r="G26" s="20">
        <v>39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3</v>
      </c>
      <c r="P26" s="20">
        <v>36</v>
      </c>
      <c r="Q26" s="20">
        <v>39</v>
      </c>
    </row>
    <row r="27" spans="2:17" ht="20.100000000000001" customHeight="1" thickBot="1" x14ac:dyDescent="0.25">
      <c r="B27" s="5" t="s">
        <v>37</v>
      </c>
      <c r="C27" s="20">
        <v>6</v>
      </c>
      <c r="D27" s="20">
        <v>1</v>
      </c>
      <c r="E27" s="20">
        <v>80</v>
      </c>
      <c r="F27" s="20">
        <v>215</v>
      </c>
      <c r="G27" s="20">
        <v>302</v>
      </c>
      <c r="H27" s="20">
        <v>0</v>
      </c>
      <c r="I27" s="20">
        <v>1</v>
      </c>
      <c r="J27" s="20">
        <v>0</v>
      </c>
      <c r="K27" s="20">
        <v>5</v>
      </c>
      <c r="L27" s="20">
        <v>6</v>
      </c>
      <c r="M27" s="20">
        <v>6</v>
      </c>
      <c r="N27" s="20">
        <v>2</v>
      </c>
      <c r="O27" s="20">
        <v>80</v>
      </c>
      <c r="P27" s="20">
        <v>220</v>
      </c>
      <c r="Q27" s="20">
        <v>308</v>
      </c>
    </row>
    <row r="28" spans="2:17" ht="20.100000000000001" customHeight="1" thickBot="1" x14ac:dyDescent="0.25">
      <c r="B28" s="6" t="s">
        <v>38</v>
      </c>
      <c r="C28" s="21">
        <v>0</v>
      </c>
      <c r="D28" s="21">
        <v>0</v>
      </c>
      <c r="E28" s="21">
        <v>10</v>
      </c>
      <c r="F28" s="21">
        <v>17</v>
      </c>
      <c r="G28" s="21">
        <v>27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10</v>
      </c>
      <c r="P28" s="21">
        <v>17</v>
      </c>
      <c r="Q28" s="21">
        <v>27</v>
      </c>
    </row>
    <row r="29" spans="2:17" ht="20.100000000000001" customHeight="1" thickBot="1" x14ac:dyDescent="0.25">
      <c r="B29" s="7" t="s">
        <v>39</v>
      </c>
      <c r="C29" s="9">
        <f>SUM(C12:C28)</f>
        <v>75</v>
      </c>
      <c r="D29" s="9">
        <f t="shared" ref="D29:Q29" si="0">SUM(D12:D28)</f>
        <v>55</v>
      </c>
      <c r="E29" s="9">
        <f t="shared" si="0"/>
        <v>3690</v>
      </c>
      <c r="F29" s="9">
        <f t="shared" si="0"/>
        <v>3885</v>
      </c>
      <c r="G29" s="9">
        <f t="shared" si="0"/>
        <v>7705</v>
      </c>
      <c r="H29" s="9">
        <f t="shared" si="0"/>
        <v>0</v>
      </c>
      <c r="I29" s="9">
        <f t="shared" si="0"/>
        <v>4</v>
      </c>
      <c r="J29" s="9">
        <f t="shared" si="0"/>
        <v>0</v>
      </c>
      <c r="K29" s="9">
        <f t="shared" si="0"/>
        <v>23</v>
      </c>
      <c r="L29" s="9">
        <f t="shared" si="0"/>
        <v>27</v>
      </c>
      <c r="M29" s="9">
        <f t="shared" si="0"/>
        <v>75</v>
      </c>
      <c r="N29" s="9">
        <f t="shared" si="0"/>
        <v>59</v>
      </c>
      <c r="O29" s="9">
        <f t="shared" si="0"/>
        <v>3690</v>
      </c>
      <c r="P29" s="9">
        <f t="shared" si="0"/>
        <v>3908</v>
      </c>
      <c r="Q29" s="9">
        <f t="shared" si="0"/>
        <v>7732</v>
      </c>
    </row>
    <row r="30" spans="2:17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2020-06-09T10:53:28Z</cp:lastPrinted>
  <dcterms:created xsi:type="dcterms:W3CDTF">2018-11-16T09:47:02Z</dcterms:created>
  <dcterms:modified xsi:type="dcterms:W3CDTF">2022-01-11T08:28:08Z</dcterms:modified>
</cp:coreProperties>
</file>